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defaultThemeVersion="124226"/>
  <mc:AlternateContent xmlns:mc="http://schemas.openxmlformats.org/markup-compatibility/2006">
    <mc:Choice Requires="x15">
      <x15ac:absPath xmlns:x15ac="http://schemas.microsoft.com/office/spreadsheetml/2010/11/ac" url="H:\עבודה הלוי דוויק\בעבודה\שראל\תרבות - תאטרון ערבי\"/>
    </mc:Choice>
  </mc:AlternateContent>
  <xr:revisionPtr revIDLastSave="0" documentId="13_ncr:1_{B3BD2D14-3E83-4069-92C1-00AD9AA30CA4}" xr6:coauthVersionLast="36" xr6:coauthVersionMax="36" xr10:uidLastSave="{00000000-0000-0000-0000-000000000000}"/>
  <bookViews>
    <workbookView xWindow="0" yWindow="0" windowWidth="23040" windowHeight="9132" tabRatio="577" xr2:uid="{00000000-000D-0000-FFFF-FFFF00000000}"/>
  </bookViews>
  <sheets>
    <sheet name="תנאי-סף" sheetId="1" r:id="rId1"/>
    <sheet name="איכות" sheetId="8" r:id="rId2"/>
    <sheet name="מחיר" sheetId="13" r:id="rId3"/>
    <sheet name="סיכום" sheetId="14" r:id="rId4"/>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איכות!$A$1:$I$14</definedName>
    <definedName name="_xlnm.Print_Area" localSheetId="2">מחיר!$A$1:$D$6</definedName>
    <definedName name="_xlnm.Print_Area" localSheetId="3">סיכום!$A$1:$E$7</definedName>
    <definedName name="_xlnm.Print_Area" localSheetId="0">'תנאי-סף'!$A$1:$F$62</definedName>
  </definedNames>
  <calcPr calcId="191029"/>
</workbook>
</file>

<file path=xl/calcChain.xml><?xml version="1.0" encoding="utf-8"?>
<calcChain xmlns="http://schemas.openxmlformats.org/spreadsheetml/2006/main">
  <c r="D4" i="14" l="1"/>
  <c r="E4" i="14"/>
  <c r="C4" i="14"/>
  <c r="D3" i="14"/>
  <c r="E3" i="14"/>
  <c r="C2" i="14"/>
  <c r="D2" i="14"/>
  <c r="E2" i="14"/>
  <c r="D1" i="14"/>
  <c r="E1" i="14"/>
  <c r="C1" i="14"/>
  <c r="C3" i="14"/>
  <c r="C5" i="14" s="1"/>
  <c r="D7" i="14"/>
  <c r="E7" i="14"/>
  <c r="C7" i="14"/>
  <c r="D2" i="13"/>
  <c r="C2" i="13"/>
  <c r="B2" i="13"/>
  <c r="D1" i="13"/>
  <c r="C1" i="13"/>
  <c r="B1" i="13"/>
  <c r="A5" i="14"/>
  <c r="C5" i="13"/>
  <c r="D5" i="13"/>
  <c r="B5" i="13"/>
  <c r="E5" i="14" l="1"/>
  <c r="D5" i="14"/>
  <c r="E6" i="14"/>
  <c r="C6" i="14"/>
  <c r="D6" i="14"/>
  <c r="D6" i="13"/>
  <c r="B6" i="13"/>
  <c r="C6" i="13"/>
  <c r="E21" i="1" l="1" a="1"/>
  <c r="E21" i="1" s="1"/>
  <c r="F21" i="1" a="1"/>
  <c r="F21" i="1" s="1"/>
  <c r="D21" i="1" a="1"/>
  <c r="D21" i="1" s="1"/>
  <c r="F14" i="8" l="1"/>
  <c r="H14" i="8"/>
  <c r="D14" i="8"/>
  <c r="C14" i="8"/>
  <c r="E14" i="1" a="1"/>
  <c r="E14" i="1" s="1"/>
  <c r="F14" i="1" a="1"/>
  <c r="F14" i="1" s="1"/>
  <c r="D14" i="1" a="1"/>
  <c r="D14" i="1" s="1"/>
  <c r="E8" i="1" a="1"/>
  <c r="E8" i="1" s="1"/>
  <c r="F8" i="1" a="1"/>
  <c r="F8" i="1" s="1"/>
  <c r="D8" i="1" a="1"/>
  <c r="D8" i="1" s="1"/>
  <c r="H1" i="8" l="1"/>
  <c r="F1" i="8"/>
  <c r="D1" i="8"/>
  <c r="H2" i="8" l="1"/>
  <c r="D2" i="8"/>
  <c r="F2" i="8"/>
  <c r="F7" i="1"/>
  <c r="F62" i="1" s="1"/>
  <c r="E7" i="1"/>
  <c r="E62" i="1" s="1"/>
  <c r="D7" i="1"/>
  <c r="D62" i="1" s="1"/>
</calcChain>
</file>

<file path=xl/sharedStrings.xml><?xml version="1.0" encoding="utf-8"?>
<sst xmlns="http://schemas.openxmlformats.org/spreadsheetml/2006/main" count="153" uniqueCount="149">
  <si>
    <t>מס' סעיף</t>
  </si>
  <si>
    <t>תיאור התנאי</t>
  </si>
  <si>
    <t>מסמכים נדרשים</t>
  </si>
  <si>
    <t>משקל</t>
  </si>
  <si>
    <t>משקל בציון האיכות</t>
  </si>
  <si>
    <t>ציון כולל לפרמטר</t>
  </si>
  <si>
    <t>ציון איכות</t>
  </si>
  <si>
    <t>שקלול ציונים סופיים</t>
  </si>
  <si>
    <t>רכיב</t>
  </si>
  <si>
    <t>נימוק/ציון גלם</t>
  </si>
  <si>
    <t>טלפון:</t>
  </si>
  <si>
    <t>נימוק / ציון גלם</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</si>
  <si>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</si>
  <si>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</si>
  <si>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</si>
  <si>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</si>
  <si>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</si>
  <si>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</si>
  <si>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</si>
  <si>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</si>
  <si>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</si>
  <si>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</si>
  <si>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</si>
  <si>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</si>
  <si>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</si>
  <si>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7.2</t>
  </si>
  <si>
    <t>הצעה שלמה?</t>
  </si>
  <si>
    <t>דירוג מציעים</t>
  </si>
  <si>
    <t>עסק בשליטת אישה?</t>
  </si>
  <si>
    <t>6.2.4.1</t>
  </si>
  <si>
    <t>6.2.4.3</t>
  </si>
  <si>
    <t>7.3</t>
  </si>
  <si>
    <t>7.8</t>
  </si>
  <si>
    <t>ההצעה תוגש ב־3 עותקים קשיחים (מודפסים) ועותק אחד דיגיטלי (בפורמט pdf או docx על גבי החסן נייד cd או dok)</t>
  </si>
  <si>
    <t>הצהרה בדבר עמידה בהוראות חוק שיוויון זכויות חתומה ע"י עו"ד (נספח ב'3).</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</si>
  <si>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</si>
  <si>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5.1</t>
  </si>
  <si>
    <t>5</t>
  </si>
  <si>
    <t>5.1.1</t>
  </si>
  <si>
    <t>5.1.2</t>
  </si>
  <si>
    <t>5.1.3</t>
  </si>
  <si>
    <t>5.1.4</t>
  </si>
  <si>
    <t>5.1.5</t>
  </si>
  <si>
    <t>המציע הוא רשות מוניציפלית או עמותה או חברה לתועלת הציבור (חל"צ) או הקדש.</t>
  </si>
  <si>
    <t>אם המציע הוא תאגיד – במועד הגשת ההצעה המציע אינו בעל חובות אגרה שנתית לרשות התאגידים בגין שנת 2020 או מוקדם מכך. כמו כן, המציע אינו מוגדר כ"חברה מפרת חוק" ולא נשלחה אליו התראה לפני רישום כ"חברה מפרת חוק" כאמור בסעיף 362א' לחוק החברות, התשנ"ט 1999.</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</si>
  <si>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</si>
  <si>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5.2</t>
  </si>
  <si>
    <t>תנאי סף מנהליים</t>
  </si>
  <si>
    <t>תנאי סף מקצועיים</t>
  </si>
  <si>
    <t>5.2.1</t>
  </si>
  <si>
    <t>למציע</t>
  </si>
  <si>
    <t>5.2.2</t>
  </si>
  <si>
    <t>למנהל האמנותי המוצע</t>
  </si>
  <si>
    <r>
      <t>המציע קיים פעילות תרבות ערבית בהיקף שנתי שלא יפחת מ-500,000 ₪ (כולל מע"מ) לשנה בשנים 2019 ו־2020.
לעניין סעיף זה "</t>
    </r>
    <r>
      <rPr>
        <b/>
        <sz val="12"/>
        <color theme="1"/>
        <rFont val="David"/>
        <family val="2"/>
      </rPr>
      <t>פעילות תרבות ערבית</t>
    </r>
    <r>
      <rPr>
        <sz val="12"/>
        <color theme="1"/>
        <rFont val="David"/>
        <family val="2"/>
      </rPr>
      <t>" – פעילות  תרבות מבין תחומי התרבות המוכרים במנהל התרבות אשר מופנית לחברה הערבית ומבוצעת על ידי אמנים ערבים.</t>
    </r>
  </si>
  <si>
    <t>5.2.1.1</t>
  </si>
  <si>
    <t>5.2.1.2</t>
  </si>
  <si>
    <t>המנהל האמנותי המוצע בעל תעודה ממוסד מקצועי מוכר בתחום התיאטרון אשר היקף הלימודים הנדרש עבור התעודה היה שנתיים לפחות.</t>
  </si>
  <si>
    <t>המנהל האמנותי המוצע בעל נסיון של שלוש שנים לפחות בניהול אמנותי של תיאטרון.</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</si>
  <si>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</si>
  <si>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</si>
  <si>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</si>
  <si>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</si>
  <si>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</si>
  <si>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</si>
  <si>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</si>
  <si>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</si>
  <si>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</si>
  <si>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</si>
  <si>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</si>
  <si>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</si>
  <si>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</si>
  <si>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</si>
  <si>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</si>
  <si>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</si>
  <si>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</si>
  <si>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</si>
  <si>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</si>
  <si>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6.21</t>
  </si>
  <si>
    <t>6.22</t>
  </si>
  <si>
    <t>6.23</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</si>
  <si>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</si>
  <si>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</si>
  <si>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 xml:space="preserve">העתק של תעודת התאגדות, לצורך הוכחת העמידה בתנאי הסף שבסעיף ‎5.1.1 לעיל. </t>
  </si>
  <si>
    <t>בנוסף על המציע לצרף להצעתו את המסמכים הבאים לפי העניין:</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</si>
  <si>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</si>
  <si>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r>
      <t xml:space="preserve"> 6.6.2 </t>
    </r>
    <r>
      <rPr>
        <b/>
        <sz val="12"/>
        <color theme="1"/>
        <rFont val="David"/>
        <family val="2"/>
      </rPr>
      <t>אם לא חלפו שנתיים מיום רישום המציע כעמותה או חל"צ או הקדש</t>
    </r>
    <r>
      <rPr>
        <sz val="12"/>
        <color theme="1"/>
        <rFont val="David"/>
        <family val="2"/>
      </rPr>
      <t xml:space="preserve"> – על המציע לצרף אישור מטעם רשם העמותות, או רשם ההקדשות, לפי העניין, על הגשת מסמכים.</t>
    </r>
  </si>
  <si>
    <r>
      <t xml:space="preserve">6.6.1 </t>
    </r>
    <r>
      <rPr>
        <b/>
        <sz val="12"/>
        <color theme="1"/>
        <rFont val="David"/>
        <family val="2"/>
      </rPr>
      <t>אם חלפו שנתיים מיום רישום המציע כעמותה או חל"צ או הקדש</t>
    </r>
    <r>
      <rPr>
        <sz val="12"/>
        <color theme="1"/>
        <rFont val="David"/>
        <family val="2"/>
      </rPr>
      <t xml:space="preserve"> – על המציע לצרף אישור מטעם רשם העמותות, או רשם ההקדשות, לפי העניין, על ניהול תקין, תקף לשנת 2021.</t>
    </r>
  </si>
  <si>
    <t>אם המציע הוא תאגיד, יצורף בנוסף אישור עו"ד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</si>
  <si>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</si>
  <si>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לצורך הוכחת עמידה בתנאי הסף שבסעיף ‎5.1.3 לעיל, המציע יציג נסח חברה/שותפות עדכני מרשות התאגידים.</t>
  </si>
  <si>
    <t>ערבות בנקאית (נספח ב'2) להבטחת קיום תנאי המכרז, לצורך הוכחת עמידה בתנאי הסף המפורט בסעיף ‎5.1.4 לעיל.</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</si>
  <si>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</si>
  <si>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</si>
  <si>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עו"ד/רו"ח (נספח ב'6).</t>
  </si>
  <si>
    <t>מסמכים המעידים על התקשרות עם בעל המבנה המיועד לשם התיאטרון.</t>
  </si>
  <si>
    <t xml:space="preserve">תכנית עבודה כתובה לביצוע השירותים, בה יציג כיצד בכוונתו ליישם ולהפעיל את הדרישות והמטלות המופיעות בנספח א'1 – מפרט השירותים. </t>
  </si>
  <si>
    <t>לצורך הוכחת עמידתו בתנאי הסף המפורט בסעיף ‎5.2.1.1 לעיל על המציע לפרט על אודות ניסיונו בביצוע פעילות תרבות ערבית, תוך ציון היקף הפעילויות ומאפייניהן, כמפורט בחוברת ההצעה. הפרטים יסופקו בהתאם לנדרש בנספח ב'7 למסמכי המכרז. הניסיון הנדרש עפ"י סעיף זה יפורט ברשימה כרונולוגית מלאה של העבודות שבוצעו במהלך שנות הניסיון.</t>
  </si>
  <si>
    <t>וכן יצרף אסמכתאות לביצוע הפעילויות</t>
  </si>
  <si>
    <t>ויצרף אישור רואה חשבון בנוסח נספח ב'9.</t>
  </si>
  <si>
    <t>מסמך המפרט את תוכניתו הכלכלית לשם העמדת תקציב מעבר לתקצוב מטעם המשרד.</t>
  </si>
  <si>
    <t xml:space="preserve"> ככל שהמציע מסתמך על תמיכת הרשות המקומית יש לצרף גם את התחייבות הרשות בדבר המענק.</t>
  </si>
  <si>
    <t>על המציע לפרט על אודות ניסיונו של המנהל האמנותי המיועד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ב'8 למסמכי המכרז. הניסיון הנדרש עפ"י סעיף זה יפורט ברשימה כרונולוגית מלאה של העבודות שבוצעו במהלך שנות הניסיון.</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</si>
  <si>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</si>
  <si>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‎13 לפרק זה.</t>
  </si>
  <si>
    <t>קורות חיים של המנהל האמנותי.</t>
  </si>
  <si>
    <t>תעודת הסמכה של המנהל האמנותי.</t>
  </si>
  <si>
    <t>צילום תעודת זהות של המנהל האמנותי המוצע.</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</si>
  <si>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</si>
  <si>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r>
      <rPr>
        <b/>
        <sz val="12"/>
        <rFont val="David"/>
        <family val="2"/>
      </rPr>
      <t>נגישות למבנה התיאטרון המוצע</t>
    </r>
    <r>
      <rPr>
        <sz val="12"/>
        <rFont val="David"/>
        <family val="2"/>
      </rPr>
      <t xml:space="preserve">
קיום תחבורה ציבורית הפועלת החל בשעה 16:00 ועד הערב ואשר במהלך שעות אלו פועל קו אוטובוס המגיע לפחות ארבע פעמים לתחנה המצויה במרחק הליכה של עד 500 מטר מהטיאתרון המיועד – 5 נק'. </t>
    </r>
  </si>
  <si>
    <r>
      <rPr>
        <b/>
        <sz val="12"/>
        <rFont val="David"/>
        <family val="2"/>
      </rPr>
      <t>בתי קפה ומסעדות באיזור</t>
    </r>
    <r>
      <rPr>
        <sz val="12"/>
        <rFont val="David"/>
        <family val="2"/>
      </rPr>
      <t xml:space="preserve">
מספר בתי הקפה והמסעדות הפעילים ברדיוס של 5 ק"מ מהתיאטרון המיועד – 5 נק'.
הניקוד יינתן באופן יחסי עבור המציעים.</t>
    </r>
  </si>
  <si>
    <t xml:space="preserve">ערבות הצעה: על המציע לצרף להצעתו ערבות בנקאית לא צמודה, בלתי-מותנית וברת חילוט על סך של 92,500 ₪ (תשעים ושניים אלף וחמש מאות ש"ח) על-פי הנוסח האמור בנספח ג'1. </t>
  </si>
  <si>
    <t>המציע יתחייב להעמיד מקורות מימון עצמיים בהיקף כספי שלא יפחת מ- 200,000 ₪ בשנה הראשונה, תוספת של 100,000 ₪ לפחות בשנה השנייה ותוספת של 100,000 ₪ לפחות בכל שנה נוספת מעבר לסכום המימון העצמי שניתן בשנה השנייה.</t>
  </si>
  <si>
    <t>התחייבות על העמדת מקורות מימון עצמיים בהיקף כספי שלא יפחת מ-200,000 ₪ בשנה הראשונה תוספת של 100,000 ₪ לפחות בשנה השנייה ותוספת של 100,000 ₪ לפחות בכל שנה נוספת מעבר לסכום המימון העצמי שניתן בשנה השנייה.</t>
  </si>
  <si>
    <r>
      <t xml:space="preserve">על המציע לצרף מסמך בשפה </t>
    </r>
    <r>
      <rPr>
        <b/>
        <sz val="12"/>
        <color theme="1"/>
        <rFont val="David"/>
        <family val="2"/>
      </rPr>
      <t>העברית</t>
    </r>
    <r>
      <rPr>
        <sz val="12"/>
        <color theme="1"/>
        <rFont val="David"/>
        <family val="2"/>
      </rPr>
      <t xml:space="preserve"> המתאר את פרופיל המציע.</t>
    </r>
  </si>
  <si>
    <t>6.24</t>
  </si>
  <si>
    <r>
      <t xml:space="preserve">נספח הצעת המחיר חתום (נספח ב'10). מובהר כי הצעת המחיר תמולא ותחתם ע"י מורשה החתימה מטעם המציע ותצורף </t>
    </r>
    <r>
      <rPr>
        <u/>
        <sz val="12"/>
        <color theme="1"/>
        <rFont val="David"/>
        <family val="2"/>
      </rPr>
      <t>במעטפה סגורה ונפרדת</t>
    </r>
    <r>
      <rPr>
        <sz val="12"/>
        <color theme="1"/>
        <rFont val="David"/>
        <family val="2"/>
      </rPr>
      <t>.</t>
    </r>
  </si>
  <si>
    <t>בתוך מעטפת הצעת המחיר יצרף המציע פירוט חישוב עלויות ובו התייחסות לכל הרכיבים הכלולים בהצעת המחיר.</t>
  </si>
  <si>
    <t>נספח ב'11 למסמכי המכרז – יצורף מסומן ע"י המציע ברובריקות המתאימות, לפי האישורים והנספחים אותם צירף המציע להצעתו.</t>
  </si>
  <si>
    <t>8.1.5</t>
  </si>
  <si>
    <t>עבור מציע שיציין כי אינו מחויב במע"מ באספקת השירותים מכוח מכרז זה:</t>
  </si>
  <si>
    <r>
      <rPr>
        <b/>
        <sz val="12"/>
        <color theme="1"/>
        <rFont val="David"/>
        <family val="2"/>
      </rPr>
      <t>חלופה א:</t>
    </r>
    <r>
      <rPr>
        <sz val="12"/>
        <color theme="1"/>
        <rFont val="David"/>
        <family val="2"/>
      </rPr>
      <t xml:space="preserve"> אישור כי המציע אינו מחויב במע"מ באספקת השירותים מכוח מכרז זה;</t>
    </r>
  </si>
  <si>
    <t>חלופה ב:</t>
  </si>
  <si>
    <t>העתק הפניה שנערכה על ידי המציע אל רשות המסים לעניין חיוב במע"מ באספקת השירותים מכוח מכרז זה.</t>
  </si>
  <si>
    <t>אישור של עו"ד או רואה חשבון חיצוני, בעל ידע וניסיון בתחום, כי המציע אינו מחויב במע"מ באספקת השירותים מכח המכרז.</t>
  </si>
  <si>
    <r>
      <rPr>
        <b/>
        <sz val="12"/>
        <rFont val="David"/>
        <family val="2"/>
      </rPr>
      <t>נגישות של קהלי היעד למיקום המבנה המוצע לתיאטרון</t>
    </r>
    <r>
      <rPr>
        <sz val="12"/>
        <rFont val="David"/>
        <family val="2"/>
      </rPr>
      <t xml:space="preserve">
מספר התושבים הערבים החיים בישובים ערביים (ישובים אשר בהם מעל 70% אוכלוסייה ערבית) ברדיוס 20 ק"מ ממקום התיאטרון המוצע – 10 נק'.
הניקוד יינתן באופן יחסי עבור המציעים.</t>
    </r>
  </si>
  <si>
    <r>
      <rPr>
        <b/>
        <sz val="12"/>
        <rFont val="David"/>
        <family val="2"/>
      </rPr>
      <t>גופי תרבות ערבית ביישוב</t>
    </r>
    <r>
      <rPr>
        <sz val="12"/>
        <rFont val="David"/>
        <family val="2"/>
      </rPr>
      <t xml:space="preserve">
מספר הגופים הפעיל באחד או יותר מתחומי התרבות המוכרים במשרד (התרבות הערבית), והרשומים כעמותה, ומרכז פעילתם וכן משרדי העמותה בעיר – 10 נק'.
הניקוד יינתן באופן יחסי עבור המציעים.</t>
    </r>
  </si>
  <si>
    <r>
      <rPr>
        <b/>
        <sz val="12"/>
        <rFont val="David"/>
        <family val="2"/>
      </rPr>
      <t>סוג התאגיד</t>
    </r>
    <r>
      <rPr>
        <sz val="12"/>
        <rFont val="David"/>
        <family val="2"/>
      </rPr>
      <t xml:space="preserve">
9.6.7.1.	מציע אשר הינו תאגיד עירוני / רשות מקומית – יקבל 5 נק'.
</t>
    </r>
    <r>
      <rPr>
        <b/>
        <sz val="12"/>
        <rFont val="David"/>
        <family val="2"/>
      </rPr>
      <t>לחלופין</t>
    </r>
    <r>
      <rPr>
        <sz val="12"/>
        <rFont val="David"/>
        <family val="2"/>
      </rPr>
      <t xml:space="preserve">
9.6.7.2.	מציע המציג הסכם שיתוף פעולה עם הרשות ובו התחייבות לשיתוף פעולה למשך חמש השנים הקרובות – יקבל 5 נק'.</t>
    </r>
  </si>
  <si>
    <r>
      <rPr>
        <b/>
        <sz val="12"/>
        <rFont val="David"/>
        <family val="2"/>
      </rPr>
      <t>תכנית עבודה מוצעת</t>
    </r>
    <r>
      <rPr>
        <sz val="12"/>
        <rFont val="David"/>
        <family val="2"/>
      </rPr>
      <t xml:space="preserve">
משקל איכות, גיוון וייחודיות וסבירות תקציבית של התכנית הרעיונית להפעלת התאטרון – בשילוב בין פיתוח ומצוינות לבין השפעה ואינטראקציה עם הקהילה.</t>
    </r>
  </si>
  <si>
    <r>
      <rPr>
        <b/>
        <sz val="12"/>
        <rFont val="David"/>
        <family val="2"/>
      </rPr>
      <t>מימון עצמי</t>
    </r>
    <r>
      <rPr>
        <sz val="12"/>
        <rFont val="David"/>
        <family val="2"/>
      </rPr>
      <t xml:space="preserve">
ייבחן הסכום אותו מתחייב המציע להעמיד ממקורותיו מעבר לטובת הפרוייקט בכל שנה מעבר להכנסות המשרד, הניקוד יינתן באופן הבא:
9.6.9.1.	העמדת מקורות מימון עצמיים בסכום של 300,000 – 399,999 ₪ – 3 נק'.
9.6.9.2.	העמדת מקורות מימון עצמיים בסכום של 400,000 – 499,999 ₪ – 8 נק'.
9.6.9.3.	העמדת מקורות מימון עצמיים בסכום של 500,000 – 599,999 ₪ – 11 נק'.
9.6.9.4.	העמדת מקורות מימון עצמיים בסכום של 600,000 ₪ ומעלה – 15 נק'.</t>
    </r>
  </si>
  <si>
    <r>
      <t>מיקום מבנה התאטרון המוצע</t>
    </r>
    <r>
      <rPr>
        <sz val="12"/>
        <rFont val="David"/>
        <family val="2"/>
      </rPr>
      <t xml:space="preserve">
9.6.1.1.	רשות מקומית ובה 40 עד 50 אלף תושבים – 5 נק'.
9.6.1.2.	רשות מקומית ובה 50 אלף תושבים ומעלה – 10 נק'.</t>
    </r>
  </si>
  <si>
    <r>
      <rPr>
        <b/>
        <sz val="12"/>
        <rFont val="David"/>
        <family val="2"/>
      </rPr>
      <t>נתוני המבנה המוצע</t>
    </r>
    <r>
      <rPr>
        <sz val="12"/>
        <rFont val="David"/>
        <family val="2"/>
      </rPr>
      <t xml:space="preserve">
9.6.6.1.	מבנה היסטורי לשימוש התאטרון היכול להכיל 200 מושבים לכל הפחות – 5 נק'.
לעניין סעיף זה "</t>
    </r>
    <r>
      <rPr>
        <b/>
        <sz val="12"/>
        <rFont val="David"/>
        <family val="2"/>
      </rPr>
      <t>מבנה היסטורי</t>
    </r>
    <r>
      <rPr>
        <sz val="12"/>
        <rFont val="David"/>
        <family val="2"/>
      </rPr>
      <t>" – מבנה המוכרז על ידי המועצה לשימור אתרים כמבנה היסטורי.
9.6.6.2.	מבנה שהאולם בו יכול להכיל מעל 300 מושבים – 5 נק'.</t>
    </r>
  </si>
  <si>
    <t>9.6.1</t>
  </si>
  <si>
    <t>9.6.2</t>
  </si>
  <si>
    <t>9.6.3</t>
  </si>
  <si>
    <t>9.6.4</t>
  </si>
  <si>
    <t>9.6.5</t>
  </si>
  <si>
    <t>9.6.6</t>
  </si>
  <si>
    <t>9.6.7</t>
  </si>
  <si>
    <t>9.6.8</t>
  </si>
  <si>
    <t>9.6.9</t>
  </si>
  <si>
    <t>9.6.10</t>
  </si>
  <si>
    <r>
      <rPr>
        <b/>
        <sz val="12"/>
        <rFont val="David"/>
        <family val="2"/>
      </rPr>
      <t>איכות המנהל האמנותי המוצע</t>
    </r>
    <r>
      <rPr>
        <sz val="12"/>
        <rFont val="David"/>
        <family val="2"/>
      </rPr>
      <t xml:space="preserve">
9.6.10.1.	ייבחנו מספר ההפקות (כהגדרת הפקה בסעיף ‎2.5), אשר המנהל האמנותי היה שותף בהפקתן בחמש השנים האחרונות. על כל הפקה בה היה המנהל האמנותי המוצע שותף, יקבל המציע 0.5 נקודה, עד למקסימום של 5 נק' עבור 10 הפקות. 
ניקוד מקסימאלי לסעיף זה - 5 נק'. 
9.6.10.2.	הערכת המדור לאיכות שתי היצירות האחרונות אשר השתתף בהם המנהל עד 3 נק'.
9.6.10.3.	מציע אשר המנהל האמנותי המוצע מטעמו זכה בפרס בתחרות בנושאי אמנות יקבל עד 2 נק' לפי הערכת הגורם המקצועי את חשיבות הפרס.
הניקוד מקסימלי בסעיף זה הינו 10 נק'. </t>
    </r>
  </si>
  <si>
    <r>
      <t xml:space="preserve">מחיר
</t>
    </r>
    <r>
      <rPr>
        <sz val="12"/>
        <color theme="1"/>
        <rFont val="David"/>
        <family val="2"/>
      </rPr>
      <t xml:space="preserve">(יש להזין את המחיר שהוצע </t>
    </r>
    <r>
      <rPr>
        <b/>
        <sz val="12"/>
        <color theme="1"/>
        <rFont val="David"/>
        <family val="2"/>
      </rPr>
      <t>כולל מע"מ</t>
    </r>
    <r>
      <rPr>
        <sz val="12"/>
        <color theme="1"/>
        <rFont val="David"/>
        <family val="2"/>
      </rPr>
      <t>)</t>
    </r>
  </si>
  <si>
    <t>ציון מחיר מנורמל</t>
  </si>
  <si>
    <t>התאמת מבנה התיאטרון</t>
  </si>
  <si>
    <t>תשלום חודשי קבוע עבור הפעילות השוטפת</t>
  </si>
  <si>
    <t>סכום לשם חישוב "ציון מחיר"</t>
  </si>
  <si>
    <t>ציון מחיר</t>
  </si>
  <si>
    <t>סה"כ ציון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</si>
</sst>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00"/>
  </numFmts>
  <fonts count="21" x14ac:knownFonts="1">
    <font>
      <sz val="11"/>
      <color theme="1"/>
      <name val="Arial"/>
      <family val="2"/>
      <charset val="177"/>
      <scheme val="minor"/>
    </font>
    <font>
      <sz val="11"/>
      <color theme="1"/>
      <name val="Arial"/>
      <family val="2"/>
      <charset val="177"/>
      <scheme val="minor"/>
    </font>
    <font>
      <b/>
      <sz val="11"/>
      <color theme="1"/>
      <name val="Arial"/>
      <family val="2"/>
      <scheme val="minor"/>
    </font>
    <font>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u/>
      <sz val="12"/>
      <color theme="1"/>
      <name val="David"/>
      <family val="2"/>
    </font>
    <font>
      <b/>
      <sz val="11"/>
      <color theme="0"/>
      <name val="Arial"/>
      <family val="2"/>
      <scheme val="minor"/>
    </font>
  </fonts>
  <fills count="17">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theme="6" tint="0.79998168889431442"/>
        <bgColor indexed="64"/>
      </patternFill>
    </fill>
  </fills>
  <borders count="47">
    <border>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127">
    <xf numFmtId="0" fontId="0" fillId="0" borderId="0" xfId="0"/>
    <xf numFmtId="0" fontId="0" fillId="0" borderId="0" xfId="0" applyProtection="1"/>
    <xf numFmtId="0" fontId="2" fillId="7" borderId="13" xfId="0" applyFont="1" applyFill="1" applyBorder="1" applyAlignment="1" applyProtection="1">
      <alignment horizontal="center"/>
    </xf>
    <xf numFmtId="0" fontId="2" fillId="7" borderId="20" xfId="0" applyFont="1" applyFill="1" applyBorder="1" applyProtection="1"/>
    <xf numFmtId="2" fontId="3" fillId="8" borderId="16" xfId="0" applyNumberFormat="1" applyFont="1" applyFill="1" applyBorder="1" applyAlignment="1" applyProtection="1">
      <alignment horizontal="center" vertical="center"/>
    </xf>
    <xf numFmtId="9" fontId="0" fillId="8" borderId="9" xfId="0" applyNumberFormat="1" applyFill="1" applyBorder="1" applyAlignment="1" applyProtection="1">
      <alignment horizontal="center" vertical="center"/>
    </xf>
    <xf numFmtId="0" fontId="3" fillId="8" borderId="18" xfId="0" applyFont="1" applyFill="1" applyBorder="1" applyAlignment="1" applyProtection="1">
      <alignment vertical="center"/>
    </xf>
    <xf numFmtId="0" fontId="7" fillId="0" borderId="0" xfId="0" applyFont="1" applyBorder="1"/>
    <xf numFmtId="0" fontId="7" fillId="0" borderId="0" xfId="0" applyFont="1"/>
    <xf numFmtId="0" fontId="7" fillId="0" borderId="21"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8" xfId="0" applyBorder="1" applyAlignment="1" applyProtection="1">
      <alignment vertical="top"/>
      <protection hidden="1"/>
    </xf>
    <xf numFmtId="0" fontId="0" fillId="2" borderId="0" xfId="0" applyFill="1" applyAlignment="1" applyProtection="1">
      <alignment vertical="top" wrapText="1"/>
      <protection hidden="1"/>
    </xf>
    <xf numFmtId="49" fontId="12" fillId="0" borderId="2" xfId="0" applyNumberFormat="1" applyFont="1" applyFill="1" applyBorder="1" applyAlignment="1" applyProtection="1">
      <alignment horizontal="center" vertical="top" wrapText="1" readingOrder="2"/>
      <protection hidden="1"/>
    </xf>
    <xf numFmtId="49" fontId="6" fillId="0" borderId="2" xfId="0" applyNumberFormat="1" applyFont="1" applyFill="1" applyBorder="1" applyAlignment="1">
      <alignment horizontal="center" vertical="top" wrapText="1"/>
    </xf>
    <xf numFmtId="49" fontId="11" fillId="14" borderId="27" xfId="0" applyNumberFormat="1" applyFont="1" applyFill="1" applyBorder="1" applyAlignment="1" applyProtection="1">
      <alignment horizontal="center" vertical="top"/>
      <protection hidden="1"/>
    </xf>
    <xf numFmtId="49" fontId="14" fillId="15" borderId="12" xfId="0" applyNumberFormat="1" applyFont="1" applyFill="1" applyBorder="1" applyAlignment="1" applyProtection="1">
      <alignment horizontal="center" vertical="top" wrapText="1"/>
      <protection hidden="1"/>
    </xf>
    <xf numFmtId="49" fontId="10" fillId="15" borderId="9" xfId="0" applyNumberFormat="1" applyFont="1" applyFill="1" applyBorder="1" applyAlignment="1" applyProtection="1">
      <alignment horizontal="center" vertical="top" wrapText="1" readingOrder="2"/>
      <protection hidden="1"/>
    </xf>
    <xf numFmtId="49" fontId="10" fillId="3" borderId="9" xfId="0" applyNumberFormat="1" applyFont="1" applyFill="1" applyBorder="1" applyAlignment="1" applyProtection="1">
      <alignment horizontal="center" vertical="top" wrapText="1" readingOrder="2"/>
      <protection hidden="1"/>
    </xf>
    <xf numFmtId="49" fontId="10" fillId="10" borderId="9" xfId="0" applyNumberFormat="1" applyFont="1" applyFill="1" applyBorder="1" applyAlignment="1" applyProtection="1">
      <alignment horizontal="center" vertical="top" readingOrder="2"/>
      <protection hidden="1"/>
    </xf>
    <xf numFmtId="0" fontId="14" fillId="0" borderId="7" xfId="0" applyNumberFormat="1" applyFont="1" applyFill="1" applyBorder="1" applyAlignment="1" applyProtection="1">
      <alignment horizontal="center" vertical="top" wrapText="1"/>
      <protection hidden="1"/>
    </xf>
    <xf numFmtId="0" fontId="4" fillId="4" borderId="17" xfId="0" applyFont="1" applyFill="1" applyBorder="1" applyAlignment="1" applyProtection="1">
      <alignment vertical="center" wrapText="1" readingOrder="2"/>
      <protection hidden="1"/>
    </xf>
    <xf numFmtId="0" fontId="4" fillId="4" borderId="9" xfId="0" applyFont="1" applyFill="1" applyBorder="1" applyAlignment="1" applyProtection="1">
      <alignment horizontal="center" vertical="center" wrapText="1" readingOrder="2"/>
      <protection hidden="1"/>
    </xf>
    <xf numFmtId="0" fontId="4" fillId="4" borderId="18" xfId="0" applyFont="1" applyFill="1" applyBorder="1" applyAlignment="1" applyProtection="1">
      <alignment horizontal="center" vertical="center" wrapText="1" readingOrder="2"/>
      <protection hidden="1"/>
    </xf>
    <xf numFmtId="0" fontId="4" fillId="4" borderId="22" xfId="0" applyFont="1" applyFill="1" applyBorder="1" applyAlignment="1" applyProtection="1">
      <alignment horizontal="center" vertical="center" wrapText="1" readingOrder="2"/>
      <protection hidden="1"/>
    </xf>
    <xf numFmtId="0" fontId="4" fillId="4" borderId="29" xfId="0" applyFont="1" applyFill="1" applyBorder="1" applyAlignment="1" applyProtection="1">
      <alignment horizontal="center" vertical="center" wrapText="1" readingOrder="2"/>
      <protection hidden="1"/>
    </xf>
    <xf numFmtId="0" fontId="4" fillId="4" borderId="16" xfId="0" applyFont="1" applyFill="1" applyBorder="1" applyAlignment="1" applyProtection="1">
      <alignment horizontal="center" vertical="center" wrapText="1" readingOrder="2"/>
      <protection hidden="1"/>
    </xf>
    <xf numFmtId="2" fontId="15" fillId="6" borderId="16" xfId="0" applyNumberFormat="1" applyFont="1" applyFill="1" applyBorder="1" applyAlignment="1" applyProtection="1">
      <alignment horizontal="center" vertical="center"/>
    </xf>
    <xf numFmtId="49" fontId="12" fillId="8" borderId="2"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2" fillId="8" borderId="7"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16" fillId="8" borderId="1"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49" fontId="5" fillId="3" borderId="25" xfId="0" applyNumberFormat="1" applyFont="1" applyFill="1" applyBorder="1" applyAlignment="1" applyProtection="1">
      <alignment horizontal="right" vertical="top" wrapText="1" readingOrder="2"/>
      <protection hidden="1"/>
    </xf>
    <xf numFmtId="49" fontId="10" fillId="3" borderId="17"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pplyProtection="1">
      <alignment horizontal="center" vertical="top" wrapText="1" readingOrder="2"/>
      <protection hidden="1"/>
    </xf>
    <xf numFmtId="49" fontId="5" fillId="10" borderId="25" xfId="0" applyNumberFormat="1" applyFont="1" applyFill="1" applyBorder="1" applyAlignment="1" applyProtection="1">
      <alignment horizontal="right" vertical="top" wrapText="1" readingOrder="2"/>
      <protection hidden="1"/>
    </xf>
    <xf numFmtId="49" fontId="10" fillId="10" borderId="32" xfId="0" applyNumberFormat="1" applyFont="1" applyFill="1" applyBorder="1" applyAlignment="1" applyProtection="1">
      <alignment horizontal="center" vertical="top" readingOrder="2"/>
      <protection hidden="1"/>
    </xf>
    <xf numFmtId="0" fontId="4" fillId="9" borderId="17" xfId="0" applyFont="1" applyFill="1" applyBorder="1" applyAlignment="1" applyProtection="1">
      <alignment horizontal="center" vertical="center" wrapText="1" readingOrder="2"/>
      <protection hidden="1"/>
    </xf>
    <xf numFmtId="49" fontId="10" fillId="10" borderId="13" xfId="0" applyNumberFormat="1" applyFont="1" applyFill="1" applyBorder="1" applyAlignment="1" applyProtection="1">
      <alignment horizontal="center" vertical="top" readingOrder="2"/>
      <protection hidden="1"/>
    </xf>
    <xf numFmtId="49" fontId="10" fillId="10" borderId="35" xfId="0" applyNumberFormat="1" applyFont="1" applyFill="1" applyBorder="1" applyAlignment="1" applyProtection="1">
      <alignment horizontal="center" vertical="top" readingOrder="2"/>
      <protection hidden="1"/>
    </xf>
    <xf numFmtId="49" fontId="6" fillId="0" borderId="3" xfId="0" applyNumberFormat="1" applyFont="1" applyFill="1" applyBorder="1" applyAlignment="1">
      <alignment horizontal="center" vertical="top" wrapText="1"/>
    </xf>
    <xf numFmtId="0" fontId="6" fillId="5" borderId="17" xfId="0" applyFont="1" applyFill="1" applyBorder="1" applyAlignment="1" applyProtection="1">
      <alignment vertical="top" wrapText="1" readingOrder="2"/>
      <protection hidden="1"/>
    </xf>
    <xf numFmtId="0" fontId="18" fillId="5" borderId="17" xfId="0" applyFont="1" applyFill="1" applyBorder="1" applyAlignment="1" applyProtection="1">
      <alignment vertical="top" wrapText="1" readingOrder="2"/>
      <protection hidden="1"/>
    </xf>
    <xf numFmtId="164" fontId="6" fillId="8" borderId="17" xfId="0" applyNumberFormat="1" applyFont="1" applyFill="1" applyBorder="1" applyAlignment="1" applyProtection="1">
      <alignment horizontal="center" vertical="center" wrapText="1" readingOrder="2"/>
      <protection hidden="1"/>
    </xf>
    <xf numFmtId="164" fontId="4" fillId="8" borderId="17" xfId="0" applyNumberFormat="1" applyFont="1" applyFill="1" applyBorder="1" applyAlignment="1" applyProtection="1">
      <alignment horizontal="center" vertical="center" wrapText="1" readingOrder="2"/>
      <protection hidden="1"/>
    </xf>
    <xf numFmtId="9" fontId="8" fillId="5" borderId="22" xfId="1" applyFont="1" applyFill="1" applyBorder="1" applyAlignment="1" applyProtection="1">
      <alignment horizontal="center" vertical="center" wrapText="1" readingOrder="2"/>
      <protection hidden="1"/>
    </xf>
    <xf numFmtId="9" fontId="18" fillId="12" borderId="22" xfId="1" applyFont="1" applyFill="1" applyBorder="1" applyAlignment="1" applyProtection="1">
      <alignment horizontal="center" vertical="center" wrapText="1" readingOrder="2"/>
      <protection hidden="1"/>
    </xf>
    <xf numFmtId="49" fontId="5" fillId="10" borderId="22" xfId="0" applyNumberFormat="1" applyFont="1" applyFill="1" applyBorder="1" applyAlignment="1" applyProtection="1">
      <alignment horizontal="right" vertical="top" wrapText="1" readingOrder="2"/>
      <protection hidden="1"/>
    </xf>
    <xf numFmtId="49" fontId="5" fillId="10" borderId="25" xfId="0" applyNumberFormat="1" applyFont="1" applyFill="1" applyBorder="1" applyAlignment="1" applyProtection="1">
      <alignment horizontal="right" vertical="top" wrapText="1" readingOrder="2"/>
      <protection hidden="1"/>
    </xf>
    <xf numFmtId="49" fontId="10" fillId="10" borderId="32" xfId="0" applyNumberFormat="1" applyFont="1" applyFill="1" applyBorder="1" applyAlignment="1" applyProtection="1">
      <alignment horizontal="center" vertical="top" readingOrder="2"/>
      <protection hidden="1"/>
    </xf>
    <xf numFmtId="49" fontId="10" fillId="10" borderId="8" xfId="0" applyNumberFormat="1" applyFont="1" applyFill="1" applyBorder="1" applyAlignment="1" applyProtection="1">
      <alignment horizontal="center" vertical="top" readingOrder="2"/>
      <protection hidden="1"/>
    </xf>
    <xf numFmtId="49" fontId="10" fillId="10" borderId="13" xfId="0" applyNumberFormat="1" applyFont="1" applyFill="1" applyBorder="1" applyAlignment="1" applyProtection="1">
      <alignment horizontal="center" vertical="top" readingOrder="2"/>
      <protection hidden="1"/>
    </xf>
    <xf numFmtId="49" fontId="5" fillId="3" borderId="22" xfId="0" applyNumberFormat="1" applyFont="1" applyFill="1" applyBorder="1" applyAlignment="1" applyProtection="1">
      <alignment horizontal="right" vertical="top" wrapText="1" readingOrder="2"/>
      <protection hidden="1"/>
    </xf>
    <xf numFmtId="49" fontId="5" fillId="3" borderId="25" xfId="0" applyNumberFormat="1" applyFont="1" applyFill="1" applyBorder="1" applyAlignment="1" applyProtection="1">
      <alignment horizontal="right" vertical="top" wrapText="1" readingOrder="2"/>
      <protection hidden="1"/>
    </xf>
    <xf numFmtId="49" fontId="5" fillId="10" borderId="17" xfId="0" applyNumberFormat="1" applyFont="1" applyFill="1" applyBorder="1" applyAlignment="1" applyProtection="1">
      <alignment horizontal="right" vertical="top" wrapText="1" readingOrder="2"/>
      <protection hidden="1"/>
    </xf>
    <xf numFmtId="49" fontId="10" fillId="3" borderId="32" xfId="0" applyNumberFormat="1" applyFont="1" applyFill="1" applyBorder="1" applyAlignment="1" applyProtection="1">
      <alignment horizontal="center" vertical="top" wrapText="1" readingOrder="2"/>
      <protection hidden="1"/>
    </xf>
    <xf numFmtId="49" fontId="10" fillId="3" borderId="8" xfId="0" applyNumberFormat="1" applyFont="1" applyFill="1" applyBorder="1" applyAlignment="1" applyProtection="1">
      <alignment horizontal="center" vertical="top" wrapText="1" readingOrder="2"/>
      <protection hidden="1"/>
    </xf>
    <xf numFmtId="49" fontId="10" fillId="3" borderId="13" xfId="0" applyNumberFormat="1" applyFont="1" applyFill="1" applyBorder="1" applyAlignment="1" applyProtection="1">
      <alignment horizontal="center" vertical="top" wrapText="1" readingOrder="2"/>
      <protection hidden="1"/>
    </xf>
    <xf numFmtId="49" fontId="10" fillId="13" borderId="6" xfId="0" applyNumberFormat="1" applyFont="1" applyFill="1" applyBorder="1" applyAlignment="1" applyProtection="1">
      <alignment horizontal="center" vertical="top" readingOrder="2"/>
      <protection hidden="1"/>
    </xf>
    <xf numFmtId="49" fontId="10" fillId="13" borderId="33" xfId="0" applyNumberFormat="1" applyFont="1" applyFill="1" applyBorder="1" applyAlignment="1" applyProtection="1">
      <alignment horizontal="center" vertical="top" readingOrder="2"/>
      <protection hidden="1"/>
    </xf>
    <xf numFmtId="49" fontId="10" fillId="13" borderId="19" xfId="0" applyNumberFormat="1" applyFont="1" applyFill="1" applyBorder="1" applyAlignment="1" applyProtection="1">
      <alignment horizontal="center" vertical="top" readingOrder="2"/>
      <protection hidden="1"/>
    </xf>
    <xf numFmtId="49" fontId="11" fillId="14" borderId="5" xfId="0" applyNumberFormat="1" applyFont="1" applyFill="1" applyBorder="1" applyAlignment="1" applyProtection="1">
      <alignment horizontal="center" vertical="top"/>
      <protection hidden="1"/>
    </xf>
    <xf numFmtId="49" fontId="11" fillId="14" borderId="4" xfId="0" applyNumberFormat="1" applyFont="1" applyFill="1" applyBorder="1" applyAlignment="1" applyProtection="1">
      <alignment horizontal="center" vertical="top"/>
      <protection hidden="1"/>
    </xf>
    <xf numFmtId="49" fontId="14" fillId="15" borderId="24" xfId="0" applyNumberFormat="1" applyFont="1" applyFill="1" applyBorder="1" applyAlignment="1" applyProtection="1">
      <alignment horizontal="center" vertical="top" wrapText="1"/>
      <protection hidden="1"/>
    </xf>
    <xf numFmtId="49" fontId="14" fillId="15" borderId="4" xfId="0" applyNumberFormat="1" applyFont="1" applyFill="1" applyBorder="1" applyAlignment="1" applyProtection="1">
      <alignment horizontal="center" vertical="top" wrapText="1"/>
      <protection hidden="1"/>
    </xf>
    <xf numFmtId="49" fontId="10" fillId="3" borderId="22" xfId="0" applyNumberFormat="1" applyFont="1" applyFill="1" applyBorder="1" applyAlignment="1" applyProtection="1">
      <alignment horizontal="right" vertical="top" wrapText="1" readingOrder="2"/>
      <protection hidden="1"/>
    </xf>
    <xf numFmtId="49" fontId="10" fillId="3" borderId="25" xfId="0" applyNumberFormat="1" applyFont="1" applyFill="1" applyBorder="1" applyAlignment="1" applyProtection="1">
      <alignment horizontal="right" vertical="top" wrapText="1" readingOrder="2"/>
      <protection hidden="1"/>
    </xf>
    <xf numFmtId="49" fontId="14" fillId="15" borderId="29" xfId="0" applyNumberFormat="1" applyFont="1" applyFill="1" applyBorder="1" applyAlignment="1" applyProtection="1">
      <alignment horizontal="center" vertical="top" wrapText="1"/>
      <protection hidden="1"/>
    </xf>
    <xf numFmtId="49" fontId="14" fillId="15" borderId="11" xfId="0" applyNumberFormat="1" applyFont="1" applyFill="1" applyBorder="1" applyAlignment="1" applyProtection="1">
      <alignment horizontal="center" vertical="top" wrapText="1"/>
      <protection hidden="1"/>
    </xf>
    <xf numFmtId="49" fontId="10" fillId="8" borderId="12" xfId="0" applyNumberFormat="1" applyFont="1" applyFill="1" applyBorder="1" applyAlignment="1" applyProtection="1">
      <alignment horizontal="center" wrapText="1"/>
      <protection hidden="1"/>
    </xf>
    <xf numFmtId="49" fontId="10" fillId="8" borderId="9" xfId="0" applyNumberFormat="1" applyFont="1" applyFill="1" applyBorder="1" applyAlignment="1" applyProtection="1">
      <alignment horizontal="center" wrapText="1"/>
      <protection hidden="1"/>
    </xf>
    <xf numFmtId="49" fontId="10" fillId="8" borderId="10" xfId="0" applyNumberFormat="1" applyFont="1" applyFill="1" applyBorder="1" applyAlignment="1" applyProtection="1">
      <alignment horizontal="center" wrapText="1"/>
      <protection hidden="1"/>
    </xf>
    <xf numFmtId="49" fontId="11" fillId="8" borderId="29" xfId="0" applyNumberFormat="1" applyFont="1" applyFill="1" applyBorder="1" applyAlignment="1" applyProtection="1">
      <alignment horizontal="center" vertical="top" wrapText="1"/>
      <protection hidden="1"/>
    </xf>
    <xf numFmtId="49" fontId="11" fillId="8" borderId="11" xfId="0" applyNumberFormat="1" applyFont="1" applyFill="1" applyBorder="1" applyAlignment="1" applyProtection="1">
      <alignment horizontal="center" vertical="top" wrapText="1"/>
      <protection hidden="1"/>
    </xf>
    <xf numFmtId="49" fontId="13" fillId="8" borderId="22" xfId="0" applyNumberFormat="1" applyFont="1" applyFill="1" applyBorder="1" applyAlignment="1" applyProtection="1">
      <alignment horizontal="center" vertical="top" wrapText="1"/>
      <protection hidden="1"/>
    </xf>
    <xf numFmtId="49" fontId="13" fillId="8" borderId="25" xfId="0" applyNumberFormat="1" applyFont="1" applyFill="1" applyBorder="1" applyAlignment="1" applyProtection="1">
      <alignment horizontal="center" vertical="top" wrapText="1"/>
      <protection hidden="1"/>
    </xf>
    <xf numFmtId="49" fontId="12" fillId="8" borderId="22" xfId="0" applyNumberFormat="1" applyFont="1" applyFill="1" applyBorder="1" applyAlignment="1" applyProtection="1">
      <alignment horizontal="center" vertical="top" wrapText="1"/>
      <protection hidden="1"/>
    </xf>
    <xf numFmtId="49" fontId="12" fillId="8" borderId="25" xfId="0" applyNumberFormat="1" applyFont="1" applyFill="1" applyBorder="1" applyAlignment="1" applyProtection="1">
      <alignment horizontal="center" vertical="top" wrapText="1"/>
      <protection hidden="1"/>
    </xf>
    <xf numFmtId="49" fontId="12" fillId="8" borderId="26" xfId="0" applyNumberFormat="1" applyFont="1" applyFill="1" applyBorder="1" applyAlignment="1" applyProtection="1">
      <alignment horizontal="center" vertical="top" wrapText="1"/>
      <protection hidden="1"/>
    </xf>
    <xf numFmtId="49" fontId="12" fillId="8" borderId="19" xfId="0" applyNumberFormat="1" applyFont="1" applyFill="1" applyBorder="1" applyAlignment="1" applyProtection="1">
      <alignment horizontal="center" vertical="top" wrapText="1"/>
      <protection hidden="1"/>
    </xf>
    <xf numFmtId="0" fontId="4" fillId="12" borderId="30" xfId="0" applyFont="1" applyFill="1" applyBorder="1" applyAlignment="1" applyProtection="1">
      <alignment horizontal="center" vertical="center" wrapText="1" readingOrder="2"/>
      <protection hidden="1"/>
    </xf>
    <xf numFmtId="0" fontId="4" fillId="12" borderId="16" xfId="0" applyFont="1" applyFill="1" applyBorder="1" applyAlignment="1" applyProtection="1">
      <alignment horizontal="center" vertical="center" wrapText="1" readingOrder="2"/>
      <protection hidden="1"/>
    </xf>
    <xf numFmtId="1" fontId="8" fillId="11" borderId="22" xfId="1" applyNumberFormat="1" applyFont="1" applyFill="1" applyBorder="1" applyAlignment="1" applyProtection="1">
      <alignment horizontal="center" vertical="center" wrapText="1" readingOrder="2"/>
      <protection hidden="1"/>
    </xf>
    <xf numFmtId="1" fontId="8" fillId="11" borderId="16" xfId="1" applyNumberFormat="1" applyFont="1" applyFill="1" applyBorder="1" applyAlignment="1" applyProtection="1">
      <alignment horizontal="center" vertical="center" wrapText="1" readingOrder="2"/>
      <protection hidden="1"/>
    </xf>
    <xf numFmtId="0" fontId="4" fillId="4" borderId="9" xfId="0" applyNumberFormat="1" applyFont="1" applyFill="1" applyBorder="1" applyAlignment="1" applyProtection="1">
      <alignment horizontal="center" vertical="center" wrapText="1" readingOrder="2"/>
      <protection hidden="1"/>
    </xf>
    <xf numFmtId="0" fontId="4" fillId="4" borderId="18" xfId="0" applyNumberFormat="1" applyFont="1" applyFill="1" applyBorder="1" applyAlignment="1" applyProtection="1">
      <alignment horizontal="center" vertical="center" wrapText="1" readingOrder="2"/>
      <protection hidden="1"/>
    </xf>
    <xf numFmtId="0" fontId="4" fillId="4" borderId="14" xfId="0" applyNumberFormat="1" applyFont="1" applyFill="1" applyBorder="1" applyAlignment="1" applyProtection="1">
      <alignment horizontal="center" vertical="center" wrapText="1" readingOrder="2"/>
      <protection hidden="1"/>
    </xf>
    <xf numFmtId="0" fontId="4" fillId="4" borderId="29" xfId="0" applyNumberFormat="1" applyFont="1" applyFill="1" applyBorder="1" applyAlignment="1" applyProtection="1">
      <alignment horizontal="center" vertical="center" wrapText="1" readingOrder="2"/>
      <protection hidden="1"/>
    </xf>
    <xf numFmtId="0" fontId="9" fillId="4" borderId="12" xfId="0" applyFont="1" applyFill="1" applyBorder="1" applyAlignment="1" applyProtection="1">
      <alignment horizontal="center" vertical="center" wrapText="1" readingOrder="2"/>
      <protection hidden="1"/>
    </xf>
    <xf numFmtId="0" fontId="9" fillId="4" borderId="31" xfId="0" applyFont="1" applyFill="1" applyBorder="1" applyAlignment="1" applyProtection="1">
      <alignment horizontal="center" vertical="center" wrapText="1" readingOrder="2"/>
      <protection hidden="1"/>
    </xf>
    <xf numFmtId="0" fontId="9" fillId="4" borderId="9" xfId="0" applyFont="1" applyFill="1" applyBorder="1" applyAlignment="1" applyProtection="1">
      <alignment horizontal="center" vertical="center" wrapText="1" readingOrder="2"/>
      <protection hidden="1"/>
    </xf>
    <xf numFmtId="0" fontId="9" fillId="4" borderId="17" xfId="0" applyFont="1" applyFill="1" applyBorder="1" applyAlignment="1" applyProtection="1">
      <alignment horizontal="center" vertical="center" wrapText="1" readingOrder="2"/>
      <protection hidden="1"/>
    </xf>
    <xf numFmtId="0" fontId="4" fillId="4" borderId="12" xfId="0" applyNumberFormat="1" applyFont="1" applyFill="1" applyBorder="1" applyAlignment="1" applyProtection="1">
      <alignment horizontal="center" vertical="center" wrapText="1" readingOrder="2"/>
      <protection hidden="1"/>
    </xf>
    <xf numFmtId="0" fontId="4" fillId="4" borderId="15" xfId="0" applyNumberFormat="1" applyFont="1" applyFill="1" applyBorder="1" applyAlignment="1" applyProtection="1">
      <alignment horizontal="center" vertical="center" wrapText="1" readingOrder="2"/>
      <protection hidden="1"/>
    </xf>
    <xf numFmtId="0" fontId="2" fillId="7" borderId="23" xfId="0" applyFont="1" applyFill="1" applyBorder="1" applyAlignment="1" applyProtection="1">
      <alignment horizontal="center"/>
    </xf>
    <xf numFmtId="0" fontId="2" fillId="7" borderId="11" xfId="0" applyFont="1" applyFill="1" applyBorder="1" applyAlignment="1" applyProtection="1">
      <alignment horizontal="center"/>
    </xf>
    <xf numFmtId="9" fontId="15" fillId="6" borderId="30" xfId="0" applyNumberFormat="1" applyFont="1" applyFill="1" applyBorder="1" applyAlignment="1" applyProtection="1">
      <alignment horizontal="center" vertical="center"/>
    </xf>
    <xf numFmtId="9" fontId="15" fillId="6" borderId="25" xfId="0" applyNumberFormat="1" applyFont="1" applyFill="1" applyBorder="1" applyAlignment="1" applyProtection="1">
      <alignment horizontal="center" vertical="center"/>
    </xf>
    <xf numFmtId="0" fontId="0" fillId="0" borderId="34" xfId="0" applyBorder="1" applyAlignment="1" applyProtection="1">
      <alignment horizontal="center"/>
    </xf>
    <xf numFmtId="49" fontId="11" fillId="14" borderId="36" xfId="0" applyNumberFormat="1" applyFont="1" applyFill="1" applyBorder="1" applyAlignment="1" applyProtection="1">
      <alignment horizontal="center" vertical="top"/>
      <protection hidden="1"/>
    </xf>
    <xf numFmtId="49" fontId="11" fillId="14" borderId="21" xfId="0" applyNumberFormat="1" applyFont="1" applyFill="1" applyBorder="1" applyAlignment="1" applyProtection="1">
      <alignment horizontal="center" vertical="top"/>
      <protection hidden="1"/>
    </xf>
    <xf numFmtId="49" fontId="11" fillId="14" borderId="37" xfId="0" applyNumberFormat="1" applyFont="1" applyFill="1" applyBorder="1" applyAlignment="1" applyProtection="1">
      <alignment horizontal="center" vertical="top"/>
      <protection hidden="1"/>
    </xf>
    <xf numFmtId="49" fontId="5" fillId="10" borderId="38" xfId="0" applyNumberFormat="1" applyFont="1" applyFill="1" applyBorder="1" applyAlignment="1" applyProtection="1">
      <alignment horizontal="right" vertical="top" wrapText="1" readingOrder="2"/>
      <protection hidden="1"/>
    </xf>
    <xf numFmtId="49" fontId="10" fillId="10" borderId="35" xfId="0" applyNumberFormat="1" applyFont="1" applyFill="1" applyBorder="1" applyAlignment="1" applyProtection="1">
      <alignment horizontal="center" vertical="top" readingOrder="2"/>
      <protection hidden="1"/>
    </xf>
    <xf numFmtId="49" fontId="10" fillId="10" borderId="22" xfId="0" applyNumberFormat="1" applyFont="1" applyFill="1" applyBorder="1" applyAlignment="1" applyProtection="1">
      <alignment horizontal="right" vertical="top" wrapText="1" readingOrder="2"/>
      <protection hidden="1"/>
    </xf>
    <xf numFmtId="49" fontId="10" fillId="10" borderId="39" xfId="0" applyNumberFormat="1" applyFont="1" applyFill="1" applyBorder="1" applyAlignment="1" applyProtection="1">
      <alignment horizontal="center" vertical="top" readingOrder="2"/>
      <protection hidden="1"/>
    </xf>
    <xf numFmtId="49" fontId="10" fillId="10" borderId="40" xfId="0" applyNumberFormat="1" applyFont="1" applyFill="1" applyBorder="1" applyAlignment="1" applyProtection="1">
      <alignment horizontal="center" vertical="top" readingOrder="2"/>
      <protection hidden="1"/>
    </xf>
    <xf numFmtId="49" fontId="5" fillId="10" borderId="42" xfId="0" applyNumberFormat="1" applyFont="1" applyFill="1" applyBorder="1" applyAlignment="1" applyProtection="1">
      <alignment horizontal="center" vertical="top" wrapText="1" readingOrder="2"/>
      <protection hidden="1"/>
    </xf>
    <xf numFmtId="49" fontId="10" fillId="10" borderId="41" xfId="0" applyNumberFormat="1" applyFont="1" applyFill="1" applyBorder="1" applyAlignment="1" applyProtection="1">
      <alignment horizontal="center" vertical="top" wrapText="1" readingOrder="2"/>
      <protection hidden="1"/>
    </xf>
    <xf numFmtId="0" fontId="10" fillId="7" borderId="43" xfId="0" applyFont="1" applyFill="1" applyBorder="1" applyAlignment="1" applyProtection="1">
      <alignment horizontal="center" vertical="center" wrapText="1"/>
    </xf>
    <xf numFmtId="0" fontId="5" fillId="0" borderId="0" xfId="0" applyFont="1" applyAlignment="1" applyProtection="1">
      <alignment wrapText="1"/>
    </xf>
    <xf numFmtId="0" fontId="10" fillId="7" borderId="3" xfId="0" applyFont="1" applyFill="1" applyBorder="1" applyAlignment="1" applyProtection="1">
      <alignment horizontal="center" vertical="center" wrapText="1"/>
    </xf>
    <xf numFmtId="0" fontId="10" fillId="16" borderId="44" xfId="0" applyFont="1" applyFill="1" applyBorder="1" applyAlignment="1" applyProtection="1">
      <alignment vertical="center" wrapText="1"/>
    </xf>
    <xf numFmtId="165" fontId="5" fillId="16" borderId="45" xfId="1" applyNumberFormat="1" applyFont="1" applyFill="1" applyBorder="1" applyAlignment="1" applyProtection="1">
      <alignment horizontal="center" vertical="center" wrapText="1"/>
    </xf>
    <xf numFmtId="0" fontId="10" fillId="5" borderId="44" xfId="0" applyFont="1" applyFill="1" applyBorder="1" applyAlignment="1" applyProtection="1">
      <alignment vertical="center" wrapText="1"/>
    </xf>
    <xf numFmtId="165" fontId="10" fillId="5" borderId="45" xfId="1" applyNumberFormat="1" applyFont="1" applyFill="1" applyBorder="1" applyAlignment="1" applyProtection="1">
      <alignment horizontal="center" vertical="center" wrapText="1"/>
    </xf>
    <xf numFmtId="0" fontId="10" fillId="10" borderId="1" xfId="0" applyFont="1" applyFill="1" applyBorder="1" applyAlignment="1" applyProtection="1">
      <alignment vertical="center" wrapText="1"/>
    </xf>
    <xf numFmtId="2" fontId="10" fillId="10" borderId="46" xfId="0" applyNumberFormat="1" applyFont="1" applyFill="1" applyBorder="1" applyAlignment="1" applyProtection="1">
      <alignment horizontal="center" vertical="center" wrapText="1"/>
    </xf>
    <xf numFmtId="9" fontId="20" fillId="6" borderId="9" xfId="0" applyNumberFormat="1" applyFont="1" applyFill="1" applyBorder="1" applyAlignment="1" applyProtection="1">
      <alignment horizontal="center" vertical="center"/>
    </xf>
    <xf numFmtId="0" fontId="20" fillId="6" borderId="18" xfId="0" applyFont="1" applyFill="1" applyBorder="1" applyAlignment="1" applyProtection="1">
      <alignment vertical="center"/>
    </xf>
    <xf numFmtId="2" fontId="20" fillId="6" borderId="16" xfId="0" applyNumberFormat="1" applyFont="1" applyFill="1" applyBorder="1" applyAlignment="1" applyProtection="1">
      <alignment horizontal="center" vertical="center"/>
    </xf>
    <xf numFmtId="49" fontId="10" fillId="7" borderId="16" xfId="0" applyNumberFormat="1" applyFont="1" applyFill="1" applyBorder="1" applyAlignment="1" applyProtection="1">
      <alignment horizontal="center" vertical="center" wrapText="1"/>
    </xf>
  </cellXfs>
  <cellStyles count="3">
    <cellStyle name="Normal" xfId="0" builtinId="0"/>
    <cellStyle name="Percent" xfId="1" builtinId="5"/>
    <cellStyle name="היפר-קישור" xfId="2" builtinId="8"/>
  </cellStyles>
  <dxfs count="17">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62"/>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sqref="A1:A6"/>
    </sheetView>
  </sheetViews>
  <sheetFormatPr defaultColWidth="9" defaultRowHeight="13.8" x14ac:dyDescent="0.25"/>
  <cols>
    <col min="1" max="1" width="7.296875" style="13" bestFit="1" customWidth="1"/>
    <col min="2" max="2" width="10" style="14" customWidth="1"/>
    <col min="3" max="3" width="56.3984375" style="13" customWidth="1"/>
    <col min="4" max="6" width="11.3984375" style="10" customWidth="1"/>
    <col min="7" max="16384" width="9" style="10"/>
  </cols>
  <sheetData>
    <row r="1" spans="1:6" s="34" customFormat="1" ht="19.2" x14ac:dyDescent="0.25">
      <c r="A1" s="74" t="s">
        <v>0</v>
      </c>
      <c r="B1" s="77" t="s">
        <v>1</v>
      </c>
      <c r="C1" s="78"/>
      <c r="D1" s="33">
        <v>1</v>
      </c>
      <c r="E1" s="33">
        <v>2</v>
      </c>
      <c r="F1" s="33">
        <v>3</v>
      </c>
    </row>
    <row r="2" spans="1:6" s="32" customFormat="1" ht="18" x14ac:dyDescent="0.25">
      <c r="A2" s="75"/>
      <c r="B2" s="79" t="s">
        <v>15</v>
      </c>
      <c r="C2" s="80"/>
      <c r="D2" s="31"/>
      <c r="E2" s="31"/>
      <c r="F2" s="31"/>
    </row>
    <row r="3" spans="1:6" s="32" customFormat="1" ht="18" x14ac:dyDescent="0.25">
      <c r="A3" s="75"/>
      <c r="B3" s="79" t="s">
        <v>16</v>
      </c>
      <c r="C3" s="80"/>
      <c r="D3" s="31"/>
      <c r="E3" s="31"/>
      <c r="F3" s="31"/>
    </row>
    <row r="4" spans="1:6" s="32" customFormat="1" x14ac:dyDescent="0.25">
      <c r="A4" s="75"/>
      <c r="B4" s="81" t="s">
        <v>18</v>
      </c>
      <c r="C4" s="82"/>
      <c r="D4" s="31"/>
      <c r="E4" s="31"/>
      <c r="F4" s="31"/>
    </row>
    <row r="5" spans="1:6" s="32" customFormat="1" x14ac:dyDescent="0.25">
      <c r="A5" s="75"/>
      <c r="B5" s="81" t="s">
        <v>10</v>
      </c>
      <c r="C5" s="82"/>
      <c r="D5" s="31"/>
      <c r="E5" s="31"/>
      <c r="F5" s="31"/>
    </row>
    <row r="6" spans="1:6" s="32" customFormat="1" ht="14.4" thickBot="1" x14ac:dyDescent="0.3">
      <c r="A6" s="76"/>
      <c r="B6" s="83" t="s">
        <v>20</v>
      </c>
      <c r="C6" s="84"/>
      <c r="D6" s="35"/>
      <c r="E6" s="35"/>
      <c r="F6" s="35"/>
    </row>
    <row r="7" spans="1:6" ht="34.200000000000003" thickBot="1" x14ac:dyDescent="0.3">
      <c r="A7" s="18" t="s">
        <v>37</v>
      </c>
      <c r="B7" s="66" t="s">
        <v>21</v>
      </c>
      <c r="C7" s="67"/>
      <c r="D7" s="23" t="str">
        <f>IF(OR(D8="פסילה",D14="פסילה"),"פסילה",IF(OR(D8="נדרשת השלמה",D14="נדרשת השלמה"),"נדרשת השלמה","עמידה בדרישות"))</f>
        <v>נדרשת השלמה</v>
      </c>
      <c r="E7" s="23" t="str">
        <f>IF(OR(E8="פסילה",E14="פסילה"),"פסילה",IF(OR(E8="נדרשת השלמה",E14="נדרשת השלמה"),"נדרשת השלמה","עמידה בדרישות"))</f>
        <v>נדרשת השלמה</v>
      </c>
      <c r="F7" s="23" t="str">
        <f>IF(OR(F8="פסילה",F14="פסילה"),"פסילה",IF(OR(F8="נדרשת השלמה",F14="נדרשת השלמה"),"נדרשת השלמה","עמידה בדרישות"))</f>
        <v>נדרשת השלמה</v>
      </c>
    </row>
    <row r="8" spans="1:6" s="15" customFormat="1" ht="33.6" x14ac:dyDescent="0.25">
      <c r="A8" s="20" t="s">
        <v>36</v>
      </c>
      <c r="B8" s="72" t="s">
        <v>47</v>
      </c>
      <c r="C8" s="73"/>
      <c r="D8" s="23" t="str">
        <f t="array" ref="D8">IF(SUM(LEN(D9:D13)-LEN(SUBSTITUTE(D9:D13,"V","")))+SUM(LEN(D9:D13)-LEN(SUBSTITUTE(D9:D13,"ל.ר.","")))/LEN("ל.ר.")=5,"עמידה בדרישות",IF(SUM(LEN(D9:D13)-LEN(SUBSTITUTE(D9:D13,"X","")))&gt;0,"פסילה","נדרשת השלמה"))</f>
        <v>נדרשת השלמה</v>
      </c>
      <c r="E8" s="23" t="str">
        <f t="array" ref="E8">IF(SUM(LEN(E9:E13)-LEN(SUBSTITUTE(E9:E13,"V","")))+SUM(LEN(E9:E13)-LEN(SUBSTITUTE(E9:E13,"ל.ר.","")))/LEN("ל.ר.")=5,"עמידה בדרישות",IF(SUM(LEN(E9:E13)-LEN(SUBSTITUTE(E9:E13,"X","")))&gt;0,"פסילה","נדרשת השלמה"))</f>
        <v>נדרשת השלמה</v>
      </c>
      <c r="F8" s="23" t="str">
        <f t="array" ref="F8">IF(SUM(LEN(F9:F13)-LEN(SUBSTITUTE(F9:F13,"V","")))+SUM(LEN(F9:F13)-LEN(SUBSTITUTE(F9:F13,"ל.ר.","")))/LEN("ל.ר.")=5,"עמידה בדרישות",IF(SUM(LEN(F9:F13)-LEN(SUBSTITUTE(F9:F13,"X","")))&gt;0,"פסילה","נדרשת השלמה"))</f>
        <v>נדרשת השלמה</v>
      </c>
    </row>
    <row r="9" spans="1:6" s="15" customFormat="1" ht="15.6" x14ac:dyDescent="0.25">
      <c r="A9" s="21" t="s">
        <v>38</v>
      </c>
      <c r="B9" s="57" t="s">
        <v>43</v>
      </c>
      <c r="C9" s="58"/>
      <c r="D9" s="16"/>
      <c r="E9" s="16"/>
      <c r="F9" s="16"/>
    </row>
    <row r="10" spans="1:6" s="15" customFormat="1" ht="52.2" customHeight="1" x14ac:dyDescent="0.25">
      <c r="A10" s="21" t="s">
        <v>39</v>
      </c>
      <c r="B10" s="57" t="s">
        <v>45</v>
      </c>
      <c r="C10" s="58"/>
      <c r="D10" s="39"/>
      <c r="E10" s="39"/>
      <c r="F10" s="39"/>
    </row>
    <row r="11" spans="1:6" s="15" customFormat="1" ht="67.2" customHeight="1" x14ac:dyDescent="0.25">
      <c r="A11" s="21" t="s">
        <v>40</v>
      </c>
      <c r="B11" s="57" t="s">
        <v>44</v>
      </c>
      <c r="C11" s="58"/>
      <c r="D11" s="39"/>
      <c r="E11" s="39"/>
      <c r="F11" s="39"/>
    </row>
    <row r="12" spans="1:6" s="15" customFormat="1" ht="54.6" customHeight="1" x14ac:dyDescent="0.25">
      <c r="A12" s="21" t="s">
        <v>41</v>
      </c>
      <c r="B12" s="57" t="s">
        <v>110</v>
      </c>
      <c r="C12" s="58"/>
      <c r="D12" s="39"/>
      <c r="E12" s="39"/>
      <c r="F12" s="39"/>
    </row>
    <row r="13" spans="1:6" s="15" customFormat="1" ht="67.2" customHeight="1" thickBot="1" x14ac:dyDescent="0.3">
      <c r="A13" s="21" t="s">
        <v>42</v>
      </c>
      <c r="B13" s="57" t="s">
        <v>24</v>
      </c>
      <c r="C13" s="58"/>
      <c r="D13" s="39"/>
      <c r="E13" s="39"/>
      <c r="F13" s="39"/>
    </row>
    <row r="14" spans="1:6" s="12" customFormat="1" ht="34.200000000000003" thickBot="1" x14ac:dyDescent="0.3">
      <c r="A14" s="19" t="s">
        <v>46</v>
      </c>
      <c r="B14" s="68" t="s">
        <v>48</v>
      </c>
      <c r="C14" s="69"/>
      <c r="D14" s="23" t="str">
        <f t="array" ref="D14">IF(SUM(LEN(D15:D20)-LEN(SUBSTITUTE(D15:D20,"V","")))+SUM(LEN(D15:D20)-LEN(SUBSTITUTE(D15:D20,"ל.ר.","")))/LEN("ל.ר.")=6,"עמידה בדרישות",IF(SUM(LEN(D15:D20)-LEN(SUBSTITUTE(D15:D20,"X","")))&gt;0,"פסילה","נדרשת השלמה"))</f>
        <v>נדרשת השלמה</v>
      </c>
      <c r="E14" s="23" t="str">
        <f t="array" ref="E14">IF(SUM(LEN(E15:E20)-LEN(SUBSTITUTE(E15:E20,"V","")))+SUM(LEN(E15:E20)-LEN(SUBSTITUTE(E15:E20,"ל.ר.","")))/LEN("ל.ר.")=6,"עמידה בדרישות",IF(SUM(LEN(E15:E20)-LEN(SUBSTITUTE(E15:E20,"X","")))&gt;0,"פסילה","נדרשת השלמה"))</f>
        <v>נדרשת השלמה</v>
      </c>
      <c r="F14" s="23" t="str">
        <f t="array" ref="F14">IF(SUM(LEN(F15:F20)-LEN(SUBSTITUTE(F15:F20,"V","")))+SUM(LEN(F15:F20)-LEN(SUBSTITUTE(F15:F20,"ל.ר.","")))/LEN("ל.ר.")=6,"עמידה בדרישות",IF(SUM(LEN(F15:F20)-LEN(SUBSTITUTE(F15:F20,"X","")))&gt;0,"פסילה","נדרשת השלמה"))</f>
        <v>נדרשת השלמה</v>
      </c>
    </row>
    <row r="15" spans="1:6" s="11" customFormat="1" ht="15.6" x14ac:dyDescent="0.25">
      <c r="A15" s="60" t="s">
        <v>49</v>
      </c>
      <c r="B15" s="70" t="s">
        <v>50</v>
      </c>
      <c r="C15" s="71"/>
      <c r="D15" s="16"/>
      <c r="E15" s="16"/>
      <c r="F15" s="16"/>
    </row>
    <row r="16" spans="1:6" s="11" customFormat="1" ht="85.8" customHeight="1" x14ac:dyDescent="0.25">
      <c r="A16" s="61"/>
      <c r="B16" s="38" t="s">
        <v>54</v>
      </c>
      <c r="C16" s="37" t="s">
        <v>53</v>
      </c>
      <c r="D16" s="16"/>
      <c r="E16" s="16"/>
      <c r="F16" s="16"/>
    </row>
    <row r="17" spans="1:6" s="11" customFormat="1" ht="63.6" customHeight="1" x14ac:dyDescent="0.25">
      <c r="A17" s="61"/>
      <c r="B17" s="38" t="s">
        <v>55</v>
      </c>
      <c r="C17" s="37" t="s">
        <v>111</v>
      </c>
      <c r="D17" s="16"/>
      <c r="E17" s="16"/>
      <c r="F17" s="16"/>
    </row>
    <row r="18" spans="1:6" s="11" customFormat="1" ht="15.6" x14ac:dyDescent="0.25">
      <c r="A18" s="60" t="s">
        <v>51</v>
      </c>
      <c r="B18" s="70" t="s">
        <v>52</v>
      </c>
      <c r="C18" s="71"/>
      <c r="D18" s="16"/>
      <c r="E18" s="16"/>
      <c r="F18" s="16"/>
    </row>
    <row r="19" spans="1:6" s="11" customFormat="1" ht="36" customHeight="1" x14ac:dyDescent="0.25">
      <c r="A19" s="61"/>
      <c r="B19" s="38" t="s">
        <v>29</v>
      </c>
      <c r="C19" s="37" t="s">
        <v>56</v>
      </c>
      <c r="D19" s="16"/>
      <c r="E19" s="16"/>
      <c r="F19" s="16"/>
    </row>
    <row r="20" spans="1:6" s="11" customFormat="1" ht="34.799999999999997" customHeight="1" thickBot="1" x14ac:dyDescent="0.3">
      <c r="A20" s="62"/>
      <c r="B20" s="38" t="s">
        <v>30</v>
      </c>
      <c r="C20" s="37" t="s">
        <v>57</v>
      </c>
      <c r="D20" s="16"/>
      <c r="E20" s="16"/>
      <c r="F20" s="16"/>
    </row>
    <row r="21" spans="1:6" s="12" customFormat="1" ht="34.200000000000003" thickBot="1" x14ac:dyDescent="0.3">
      <c r="A21" s="104" t="s">
        <v>2</v>
      </c>
      <c r="B21" s="105"/>
      <c r="C21" s="106"/>
      <c r="D21" s="23" t="str">
        <f t="array" ref="D21">IF(SUM(LEN(D22:D61)-LEN(SUBSTITUTE(D22:D61,"V","")))+SUM(LEN(D22:D61)-LEN(SUBSTITUTE(D22:D61,"ל.ר.","")))/LEN("ל.ר.")=40,"עמידה בדרישות",IF(SUM(LEN(D22:D61)-LEN(SUBSTITUTE(D22:D61,"X","")))&gt;0,"פסילה","נדרשת השלמה"))</f>
        <v>נדרשת השלמה</v>
      </c>
      <c r="E21" s="23" t="str">
        <f t="array" ref="E21">IF(SUM(LEN(E22:E61)-LEN(SUBSTITUTE(E22:E61,"V","")))+SUM(LEN(E22:E61)-LEN(SUBSTITUTE(E22:E61,"ל.ר.","")))/LEN("ל.ר.")=40,"עמידה בדרישות",IF(SUM(LEN(E22:E61)-LEN(SUBSTITUTE(E22:E61,"X","")))&gt;0,"פסילה","נדרשת השלמה"))</f>
        <v>נדרשת השלמה</v>
      </c>
      <c r="F21" s="23" t="str">
        <f t="array" ref="F21">IF(SUM(LEN(F22:F61)-LEN(SUBSTITUTE(F22:F61,"V","")))+SUM(LEN(F22:F61)-LEN(SUBSTITUTE(F22:F61,"ל.ר.","")))/LEN("ל.ר.")=40,"עמידה בדרישות",IF(SUM(LEN(F22:F61)-LEN(SUBSTITUTE(F22:F61,"X","")))&gt;0,"פסילה","נדרשת השלמה"))</f>
        <v>נדרשת השלמה</v>
      </c>
    </row>
    <row r="22" spans="1:6" s="12" customFormat="1" ht="15.6" x14ac:dyDescent="0.25">
      <c r="A22" s="22" t="s">
        <v>22</v>
      </c>
      <c r="B22" s="52" t="s">
        <v>73</v>
      </c>
      <c r="C22" s="53"/>
      <c r="D22" s="17"/>
      <c r="E22" s="17"/>
      <c r="F22" s="17"/>
    </row>
    <row r="23" spans="1:6" s="12" customFormat="1" ht="15.6" x14ac:dyDescent="0.25">
      <c r="A23" s="41" t="s">
        <v>23</v>
      </c>
      <c r="B23" s="52" t="s">
        <v>80</v>
      </c>
      <c r="C23" s="53"/>
      <c r="D23" s="17"/>
      <c r="E23" s="17"/>
      <c r="F23" s="17"/>
    </row>
    <row r="24" spans="1:6" s="12" customFormat="1" ht="52.8" customHeight="1" x14ac:dyDescent="0.25">
      <c r="A24" s="22" t="s">
        <v>58</v>
      </c>
      <c r="B24" s="52" t="s">
        <v>112</v>
      </c>
      <c r="C24" s="53"/>
      <c r="D24" s="17"/>
      <c r="E24" s="17"/>
      <c r="F24" s="17"/>
    </row>
    <row r="25" spans="1:6" s="12" customFormat="1" ht="147" customHeight="1" x14ac:dyDescent="0.25">
      <c r="A25" s="22" t="s">
        <v>59</v>
      </c>
      <c r="B25" s="52" t="s">
        <v>81</v>
      </c>
      <c r="C25" s="53"/>
      <c r="D25" s="17"/>
      <c r="E25" s="17"/>
      <c r="F25" s="17"/>
    </row>
    <row r="26" spans="1:6" s="12" customFormat="1" ht="47.4" customHeight="1" x14ac:dyDescent="0.25">
      <c r="A26" s="22" t="s">
        <v>60</v>
      </c>
      <c r="B26" s="52" t="s">
        <v>84</v>
      </c>
      <c r="C26" s="53"/>
      <c r="D26" s="17"/>
      <c r="E26" s="17"/>
      <c r="F26" s="17"/>
    </row>
    <row r="27" spans="1:6" s="12" customFormat="1" ht="15.6" x14ac:dyDescent="0.25">
      <c r="A27" s="54" t="s">
        <v>61</v>
      </c>
      <c r="B27" s="52" t="s">
        <v>82</v>
      </c>
      <c r="C27" s="53"/>
      <c r="D27" s="17"/>
      <c r="E27" s="17"/>
      <c r="F27" s="17"/>
    </row>
    <row r="28" spans="1:6" s="12" customFormat="1" ht="63.6" customHeight="1" x14ac:dyDescent="0.25">
      <c r="A28" s="55"/>
      <c r="B28" s="59" t="s">
        <v>83</v>
      </c>
      <c r="C28" s="40" t="s">
        <v>86</v>
      </c>
      <c r="D28" s="17"/>
      <c r="E28" s="17"/>
      <c r="F28" s="17"/>
    </row>
    <row r="29" spans="1:6" s="12" customFormat="1" ht="55.2" customHeight="1" x14ac:dyDescent="0.25">
      <c r="A29" s="56"/>
      <c r="B29" s="59"/>
      <c r="C29" s="40" t="s">
        <v>85</v>
      </c>
      <c r="D29" s="17"/>
      <c r="E29" s="17"/>
      <c r="F29" s="17"/>
    </row>
    <row r="30" spans="1:6" s="12" customFormat="1" ht="33.6" customHeight="1" x14ac:dyDescent="0.25">
      <c r="A30" s="22" t="s">
        <v>62</v>
      </c>
      <c r="B30" s="52" t="s">
        <v>87</v>
      </c>
      <c r="C30" s="53"/>
      <c r="D30" s="17"/>
      <c r="E30" s="17"/>
      <c r="F30" s="17"/>
    </row>
    <row r="31" spans="1:6" s="12" customFormat="1" ht="36" customHeight="1" x14ac:dyDescent="0.25">
      <c r="A31" s="41" t="s">
        <v>63</v>
      </c>
      <c r="B31" s="52" t="s">
        <v>88</v>
      </c>
      <c r="C31" s="53"/>
      <c r="D31" s="17"/>
      <c r="E31" s="17"/>
      <c r="F31" s="17"/>
    </row>
    <row r="32" spans="1:6" s="12" customFormat="1" ht="34.799999999999997" customHeight="1" x14ac:dyDescent="0.25">
      <c r="A32" s="22" t="s">
        <v>64</v>
      </c>
      <c r="B32" s="52" t="s">
        <v>89</v>
      </c>
      <c r="C32" s="53"/>
      <c r="D32" s="17"/>
      <c r="E32" s="17"/>
      <c r="F32" s="17"/>
    </row>
    <row r="33" spans="1:6" s="12" customFormat="1" ht="36.6" customHeight="1" x14ac:dyDescent="0.25">
      <c r="A33" s="22" t="s">
        <v>65</v>
      </c>
      <c r="B33" s="52" t="s">
        <v>90</v>
      </c>
      <c r="C33" s="53"/>
      <c r="D33" s="17"/>
      <c r="E33" s="17"/>
      <c r="F33" s="17"/>
    </row>
    <row r="34" spans="1:6" s="12" customFormat="1" ht="15.6" x14ac:dyDescent="0.25">
      <c r="A34" s="22" t="s">
        <v>66</v>
      </c>
      <c r="B34" s="52" t="s">
        <v>34</v>
      </c>
      <c r="C34" s="53"/>
      <c r="D34" s="17"/>
      <c r="E34" s="17"/>
      <c r="F34" s="17"/>
    </row>
    <row r="35" spans="1:6" s="12" customFormat="1" ht="30.6" customHeight="1" x14ac:dyDescent="0.25">
      <c r="A35" s="22" t="s">
        <v>67</v>
      </c>
      <c r="B35" s="52" t="s">
        <v>91</v>
      </c>
      <c r="C35" s="53"/>
      <c r="D35" s="17"/>
      <c r="E35" s="17"/>
      <c r="F35" s="17"/>
    </row>
    <row r="36" spans="1:6" s="12" customFormat="1" ht="31.2" customHeight="1" x14ac:dyDescent="0.25">
      <c r="A36" s="22" t="s">
        <v>68</v>
      </c>
      <c r="B36" s="52" t="s">
        <v>92</v>
      </c>
      <c r="C36" s="53"/>
      <c r="D36" s="17"/>
      <c r="E36" s="17"/>
      <c r="F36" s="17"/>
    </row>
    <row r="37" spans="1:6" s="12" customFormat="1" ht="15.6" x14ac:dyDescent="0.25">
      <c r="A37" s="22" t="s">
        <v>69</v>
      </c>
      <c r="B37" s="52" t="s">
        <v>93</v>
      </c>
      <c r="C37" s="53"/>
      <c r="D37" s="17"/>
      <c r="E37" s="17"/>
      <c r="F37" s="17"/>
    </row>
    <row r="38" spans="1:6" s="12" customFormat="1" ht="15.6" x14ac:dyDescent="0.25">
      <c r="A38" s="22" t="s">
        <v>70</v>
      </c>
      <c r="B38" s="52" t="s">
        <v>113</v>
      </c>
      <c r="C38" s="53"/>
      <c r="D38" s="17"/>
      <c r="E38" s="17"/>
      <c r="F38" s="17"/>
    </row>
    <row r="39" spans="1:6" s="12" customFormat="1" ht="82.8" customHeight="1" x14ac:dyDescent="0.25">
      <c r="A39" s="54" t="s">
        <v>71</v>
      </c>
      <c r="B39" s="52" t="s">
        <v>96</v>
      </c>
      <c r="C39" s="53"/>
      <c r="D39" s="17"/>
      <c r="E39" s="17"/>
      <c r="F39" s="17"/>
    </row>
    <row r="40" spans="1:6" s="12" customFormat="1" ht="15.6" x14ac:dyDescent="0.25">
      <c r="A40" s="55"/>
      <c r="B40" s="52" t="s">
        <v>97</v>
      </c>
      <c r="C40" s="53"/>
      <c r="D40" s="17"/>
      <c r="E40" s="17"/>
      <c r="F40" s="17"/>
    </row>
    <row r="41" spans="1:6" s="12" customFormat="1" ht="15.6" x14ac:dyDescent="0.25">
      <c r="A41" s="56"/>
      <c r="B41" s="52" t="s">
        <v>98</v>
      </c>
      <c r="C41" s="53"/>
      <c r="D41" s="17"/>
      <c r="E41" s="17"/>
      <c r="F41" s="17"/>
    </row>
    <row r="42" spans="1:6" s="12" customFormat="1" ht="15.6" x14ac:dyDescent="0.25">
      <c r="A42" s="22" t="s">
        <v>72</v>
      </c>
      <c r="B42" s="52" t="s">
        <v>94</v>
      </c>
      <c r="C42" s="53"/>
      <c r="D42" s="17"/>
      <c r="E42" s="17"/>
      <c r="F42" s="17"/>
    </row>
    <row r="43" spans="1:6" s="12" customFormat="1" ht="15.6" x14ac:dyDescent="0.25">
      <c r="A43" s="54" t="s">
        <v>74</v>
      </c>
      <c r="B43" s="52" t="s">
        <v>99</v>
      </c>
      <c r="C43" s="53"/>
      <c r="D43" s="17"/>
      <c r="E43" s="17"/>
      <c r="F43" s="17"/>
    </row>
    <row r="44" spans="1:6" s="12" customFormat="1" ht="31.8" customHeight="1" x14ac:dyDescent="0.25">
      <c r="A44" s="56"/>
      <c r="B44" s="52" t="s">
        <v>100</v>
      </c>
      <c r="C44" s="53"/>
      <c r="D44" s="17"/>
      <c r="E44" s="17"/>
      <c r="F44" s="17"/>
    </row>
    <row r="45" spans="1:6" ht="33.6" customHeight="1" x14ac:dyDescent="0.25">
      <c r="A45" s="22" t="s">
        <v>75</v>
      </c>
      <c r="B45" s="52" t="s">
        <v>95</v>
      </c>
      <c r="C45" s="53"/>
      <c r="D45" s="17"/>
      <c r="E45" s="17"/>
      <c r="F45" s="17"/>
    </row>
    <row r="46" spans="1:6" ht="82.8" customHeight="1" x14ac:dyDescent="0.25">
      <c r="A46" s="54" t="s">
        <v>76</v>
      </c>
      <c r="B46" s="52" t="s">
        <v>101</v>
      </c>
      <c r="C46" s="53"/>
      <c r="D46" s="17"/>
      <c r="E46" s="17"/>
      <c r="F46" s="17"/>
    </row>
    <row r="47" spans="1:6" ht="15.6" x14ac:dyDescent="0.25">
      <c r="A47" s="55"/>
      <c r="B47" s="52" t="s">
        <v>104</v>
      </c>
      <c r="C47" s="53"/>
      <c r="D47" s="17"/>
      <c r="E47" s="17"/>
      <c r="F47" s="17"/>
    </row>
    <row r="48" spans="1:6" ht="15.6" x14ac:dyDescent="0.25">
      <c r="A48" s="55"/>
      <c r="B48" s="52" t="s">
        <v>105</v>
      </c>
      <c r="C48" s="53"/>
      <c r="D48" s="17"/>
      <c r="E48" s="17"/>
      <c r="F48" s="17"/>
    </row>
    <row r="49" spans="1:6" ht="15.6" x14ac:dyDescent="0.25">
      <c r="A49" s="56"/>
      <c r="B49" s="52" t="s">
        <v>106</v>
      </c>
      <c r="C49" s="53"/>
      <c r="D49" s="17"/>
      <c r="E49" s="17"/>
      <c r="F49" s="17"/>
    </row>
    <row r="50" spans="1:6" ht="30.6" customHeight="1" x14ac:dyDescent="0.25">
      <c r="A50" s="54" t="s">
        <v>77</v>
      </c>
      <c r="B50" s="52" t="s">
        <v>115</v>
      </c>
      <c r="C50" s="53"/>
      <c r="D50" s="17"/>
      <c r="E50" s="17"/>
      <c r="F50" s="17"/>
    </row>
    <row r="51" spans="1:6" ht="31.2" customHeight="1" x14ac:dyDescent="0.25">
      <c r="A51" s="56"/>
      <c r="B51" s="52" t="s">
        <v>116</v>
      </c>
      <c r="C51" s="53"/>
      <c r="D51" s="17"/>
      <c r="E51" s="17"/>
      <c r="F51" s="17"/>
    </row>
    <row r="52" spans="1:6" ht="33" customHeight="1" x14ac:dyDescent="0.25">
      <c r="A52" s="43" t="s">
        <v>78</v>
      </c>
      <c r="B52" s="52" t="s">
        <v>117</v>
      </c>
      <c r="C52" s="53"/>
      <c r="D52" s="17"/>
      <c r="E52" s="17"/>
      <c r="F52" s="17"/>
    </row>
    <row r="53" spans="1:6" ht="48" customHeight="1" x14ac:dyDescent="0.25">
      <c r="A53" s="43" t="s">
        <v>79</v>
      </c>
      <c r="B53" s="52" t="s">
        <v>102</v>
      </c>
      <c r="C53" s="53"/>
      <c r="D53" s="17"/>
      <c r="E53" s="17"/>
      <c r="F53" s="17"/>
    </row>
    <row r="54" spans="1:6" ht="37.200000000000003" customHeight="1" x14ac:dyDescent="0.25">
      <c r="A54" s="43" t="s">
        <v>114</v>
      </c>
      <c r="B54" s="52" t="s">
        <v>103</v>
      </c>
      <c r="C54" s="53"/>
      <c r="D54" s="17"/>
      <c r="E54" s="17"/>
      <c r="F54" s="17"/>
    </row>
    <row r="55" spans="1:6" ht="67.8" customHeight="1" x14ac:dyDescent="0.25">
      <c r="A55" s="22" t="s">
        <v>25</v>
      </c>
      <c r="B55" s="52" t="s">
        <v>35</v>
      </c>
      <c r="C55" s="53"/>
      <c r="D55" s="17"/>
      <c r="E55" s="17"/>
      <c r="F55" s="17"/>
    </row>
    <row r="56" spans="1:6" ht="34.799999999999997" customHeight="1" x14ac:dyDescent="0.25">
      <c r="A56" s="22" t="s">
        <v>31</v>
      </c>
      <c r="B56" s="52" t="s">
        <v>33</v>
      </c>
      <c r="C56" s="53"/>
      <c r="D56" s="17"/>
      <c r="E56" s="17"/>
      <c r="F56" s="17"/>
    </row>
    <row r="57" spans="1:6" ht="34.799999999999997" customHeight="1" x14ac:dyDescent="0.25">
      <c r="A57" s="44" t="s">
        <v>32</v>
      </c>
      <c r="B57" s="52" t="s">
        <v>107</v>
      </c>
      <c r="C57" s="53"/>
      <c r="D57" s="17"/>
      <c r="E57" s="45"/>
      <c r="F57" s="45"/>
    </row>
    <row r="58" spans="1:6" ht="15.6" x14ac:dyDescent="0.25">
      <c r="A58" s="108" t="s">
        <v>118</v>
      </c>
      <c r="B58" s="109" t="s">
        <v>119</v>
      </c>
      <c r="C58" s="53"/>
      <c r="D58" s="17"/>
      <c r="E58" s="45"/>
      <c r="F58" s="45"/>
    </row>
    <row r="59" spans="1:6" ht="15.6" x14ac:dyDescent="0.25">
      <c r="A59" s="110"/>
      <c r="B59" s="52" t="s">
        <v>120</v>
      </c>
      <c r="C59" s="53"/>
      <c r="D59" s="17"/>
      <c r="E59" s="45"/>
      <c r="F59" s="45"/>
    </row>
    <row r="60" spans="1:6" ht="34.799999999999997" customHeight="1" x14ac:dyDescent="0.25">
      <c r="A60" s="110"/>
      <c r="B60" s="113" t="s">
        <v>121</v>
      </c>
      <c r="C60" s="107" t="s">
        <v>122</v>
      </c>
      <c r="D60" s="17"/>
      <c r="E60" s="45"/>
      <c r="F60" s="45"/>
    </row>
    <row r="61" spans="1:6" ht="34.799999999999997" customHeight="1" thickBot="1" x14ac:dyDescent="0.3">
      <c r="A61" s="111"/>
      <c r="B61" s="112"/>
      <c r="C61" s="107" t="s">
        <v>123</v>
      </c>
      <c r="D61" s="17"/>
      <c r="E61" s="45"/>
      <c r="F61" s="45"/>
    </row>
    <row r="62" spans="1:6" ht="34.200000000000003" thickBot="1" x14ac:dyDescent="0.3">
      <c r="A62" s="63" t="s">
        <v>26</v>
      </c>
      <c r="B62" s="64"/>
      <c r="C62" s="65"/>
      <c r="D62" s="23" t="str">
        <f>IF(OR(D7="פסילה",D21="פסילה"),"פסילה",IF(OR(D7="נדרשת השלמה",D21="נדרשת השלמה"),"נדרשת השלמה","עמידה בדרישות"))</f>
        <v>נדרשת השלמה</v>
      </c>
      <c r="E62" s="23" t="str">
        <f>IF(OR(E7="פסילה",E21="פסילה"),"פסילה",IF(OR(E7="נדרשת השלמה",E21="נדרשת השלמה"),"נדרשת השלמה","עמידה בדרישות"))</f>
        <v>נדרשת השלמה</v>
      </c>
      <c r="F62" s="23" t="str">
        <f>IF(OR(F7="פסילה",F21="פסילה"),"פסילה",IF(OR(F7="נדרשת השלמה",F21="נדרשת השלמה"),"נדרשת השלמה","עמידה בדרישות"))</f>
        <v>נדרשת השלמה</v>
      </c>
    </row>
  </sheetData>
  <mergeCells count="65">
    <mergeCell ref="B60:B61"/>
    <mergeCell ref="B33:C33"/>
    <mergeCell ref="B25:C25"/>
    <mergeCell ref="B32:C32"/>
    <mergeCell ref="B31:C31"/>
    <mergeCell ref="A21:C21"/>
    <mergeCell ref="A1:A6"/>
    <mergeCell ref="B1:C1"/>
    <mergeCell ref="B2:C2"/>
    <mergeCell ref="B3:C3"/>
    <mergeCell ref="B4:C4"/>
    <mergeCell ref="B5:C5"/>
    <mergeCell ref="B6:C6"/>
    <mergeCell ref="B7:C7"/>
    <mergeCell ref="B8:C8"/>
    <mergeCell ref="B9:C9"/>
    <mergeCell ref="B10:C10"/>
    <mergeCell ref="B11:C11"/>
    <mergeCell ref="B14:C14"/>
    <mergeCell ref="B15:C15"/>
    <mergeCell ref="B18:C18"/>
    <mergeCell ref="B27:C27"/>
    <mergeCell ref="B30:C30"/>
    <mergeCell ref="A62:C62"/>
    <mergeCell ref="B38:C38"/>
    <mergeCell ref="B39:C39"/>
    <mergeCell ref="B42:C42"/>
    <mergeCell ref="B43:C43"/>
    <mergeCell ref="B45:C45"/>
    <mergeCell ref="B55:C55"/>
    <mergeCell ref="B52:C52"/>
    <mergeCell ref="B50:C50"/>
    <mergeCell ref="A50:A51"/>
    <mergeCell ref="B51:C51"/>
    <mergeCell ref="B58:C58"/>
    <mergeCell ref="B59:C59"/>
    <mergeCell ref="A58:A61"/>
    <mergeCell ref="B12:C12"/>
    <mergeCell ref="B23:C23"/>
    <mergeCell ref="A27:A29"/>
    <mergeCell ref="B28:B29"/>
    <mergeCell ref="B46:C46"/>
    <mergeCell ref="A15:A17"/>
    <mergeCell ref="A18:A20"/>
    <mergeCell ref="B34:C34"/>
    <mergeCell ref="B35:C35"/>
    <mergeCell ref="B36:C36"/>
    <mergeCell ref="B37:C37"/>
    <mergeCell ref="B24:C24"/>
    <mergeCell ref="B13:C13"/>
    <mergeCell ref="B26:C26"/>
    <mergeCell ref="B22:C22"/>
    <mergeCell ref="B57:C57"/>
    <mergeCell ref="B53:C53"/>
    <mergeCell ref="B54:C54"/>
    <mergeCell ref="A39:A41"/>
    <mergeCell ref="B40:C40"/>
    <mergeCell ref="B41:C41"/>
    <mergeCell ref="A43:A44"/>
    <mergeCell ref="B44:C44"/>
    <mergeCell ref="A46:A49"/>
    <mergeCell ref="B47:C47"/>
    <mergeCell ref="B48:C48"/>
    <mergeCell ref="B49:C49"/>
    <mergeCell ref="B56:C56"/>
  </mergeCells>
  <conditionalFormatting sqref="D62:F62 E23:F54 D23:D61 D7:F22">
    <cfRule type="containsText" dxfId="16" priority="13" operator="containsText" text="ל.ר">
      <formula>NOT(ISERROR(SEARCH("ל.ר",D7)))</formula>
    </cfRule>
    <cfRule type="containsText" dxfId="15" priority="17" operator="containsText" text="$">
      <formula>NOT(ISERROR(SEARCH("$",D7)))</formula>
    </cfRule>
    <cfRule type="containsText" dxfId="14" priority="18" operator="containsText" text="X">
      <formula>NOT(ISERROR(SEARCH("X",D7)))</formula>
    </cfRule>
    <cfRule type="containsText" dxfId="13" priority="19" operator="containsText" text="V">
      <formula>NOT(ISERROR(SEARCH("V",D7)))</formula>
    </cfRule>
  </conditionalFormatting>
  <conditionalFormatting sqref="D62:F62 D7:F8 D14:F14 D21:F21">
    <cfRule type="containsText" dxfId="12" priority="14" operator="containsText" text="עמידה בדרישות">
      <formula>NOT(ISERROR(SEARCH("עמידה בדרישות",D7)))</formula>
    </cfRule>
    <cfRule type="containsText" dxfId="11" priority="15" operator="containsText" text="פסילה">
      <formula>NOT(ISERROR(SEARCH("פסילה",D7)))</formula>
    </cfRule>
    <cfRule type="containsText" dxfId="10" priority="16" operator="containsText" text="נדרשת השלמה">
      <formula>NOT(ISERROR(SEARCH("נדרשת השלמה",D7)))</formula>
    </cfRule>
  </conditionalFormatting>
  <conditionalFormatting sqref="E56:F61">
    <cfRule type="containsText" dxfId="9" priority="5" operator="containsText" text="ל.ר">
      <formula>NOT(ISERROR(SEARCH("ל.ר",E56)))</formula>
    </cfRule>
    <cfRule type="containsText" dxfId="8" priority="6" operator="containsText" text="$">
      <formula>NOT(ISERROR(SEARCH("$",E56)))</formula>
    </cfRule>
    <cfRule type="containsText" dxfId="7" priority="7" operator="containsText" text="X">
      <formula>NOT(ISERROR(SEARCH("X",E56)))</formula>
    </cfRule>
    <cfRule type="containsText" dxfId="6" priority="8" operator="containsText" text="V">
      <formula>NOT(ISERROR(SEARCH("V",E56)))</formula>
    </cfRule>
  </conditionalFormatting>
  <conditionalFormatting sqref="E55:F55">
    <cfRule type="containsText" dxfId="5" priority="1" operator="containsText" text="ל.ר">
      <formula>NOT(ISERROR(SEARCH("ל.ר",E55)))</formula>
    </cfRule>
    <cfRule type="containsText" dxfId="4" priority="2" operator="containsText" text="$">
      <formula>NOT(ISERROR(SEARCH("$",E55)))</formula>
    </cfRule>
    <cfRule type="containsText" dxfId="3" priority="3" operator="containsText" text="X">
      <formula>NOT(ISERROR(SEARCH("X",E55)))</formula>
    </cfRule>
    <cfRule type="containsText" dxfId="2" priority="4" operator="containsText" text="V">
      <formula>NOT(ISERROR(SEARCH("V",E55)))</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4"/>
  <sheetViews>
    <sheetView rightToLeft="1" view="pageBreakPreview" zoomScaleNormal="85" zoomScaleSheetLayoutView="100" workbookViewId="0">
      <pane xSplit="3" ySplit="3" topLeftCell="D4" activePane="bottomRight" state="frozen"/>
      <selection pane="topRight" activeCell="D1" sqref="D1"/>
      <selection pane="bottomLeft" activeCell="A4" sqref="A4"/>
      <selection pane="bottomRight" sqref="A1:B2"/>
    </sheetView>
  </sheetViews>
  <sheetFormatPr defaultColWidth="24.296875" defaultRowHeight="15" x14ac:dyDescent="0.25"/>
  <cols>
    <col min="1" max="1" width="11.796875" style="8" customWidth="1"/>
    <col min="2" max="2" width="34.19921875" style="8" customWidth="1"/>
    <col min="3" max="3" width="21.19921875" style="8" customWidth="1"/>
    <col min="4" max="4" width="19.796875" style="8" customWidth="1"/>
    <col min="5" max="5" width="15.09765625" style="8" customWidth="1"/>
    <col min="6" max="6" width="20.5" style="8" customWidth="1"/>
    <col min="7" max="7" width="15.09765625" style="8" customWidth="1"/>
    <col min="8" max="8" width="20.8984375" style="8" customWidth="1"/>
    <col min="9" max="9" width="15.09765625" style="8" customWidth="1"/>
    <col min="10" max="16384" width="24.296875" style="8"/>
  </cols>
  <sheetData>
    <row r="1" spans="1:19" ht="15.6" x14ac:dyDescent="0.25">
      <c r="A1" s="93" t="s">
        <v>19</v>
      </c>
      <c r="B1" s="94"/>
      <c r="C1" s="28" t="s">
        <v>14</v>
      </c>
      <c r="D1" s="97">
        <f>'תנאי-סף'!D1</f>
        <v>1</v>
      </c>
      <c r="E1" s="98"/>
      <c r="F1" s="91">
        <f>'תנאי-סף'!E1</f>
        <v>2</v>
      </c>
      <c r="G1" s="92"/>
      <c r="H1" s="97">
        <f>'תנאי-סף'!F1</f>
        <v>3</v>
      </c>
      <c r="I1" s="98"/>
      <c r="J1" s="7"/>
      <c r="K1" s="7"/>
      <c r="L1" s="7"/>
      <c r="M1" s="7"/>
      <c r="N1" s="7"/>
      <c r="O1" s="7"/>
      <c r="P1" s="7"/>
      <c r="Q1" s="7"/>
      <c r="R1" s="7"/>
      <c r="S1" s="7"/>
    </row>
    <row r="2" spans="1:19" ht="15.6" x14ac:dyDescent="0.25">
      <c r="A2" s="95"/>
      <c r="B2" s="96"/>
      <c r="C2" s="27" t="s">
        <v>15</v>
      </c>
      <c r="D2" s="89">
        <f>INDEX('תנאי-סף'!$D$1:$F$2,2,MATCH(D1,'תנאי-סף'!$D$1:$F$1,0))</f>
        <v>0</v>
      </c>
      <c r="E2" s="90"/>
      <c r="F2" s="89">
        <f>INDEX('תנאי-סף'!$D$1:$F$2,2,MATCH(F1,'תנאי-סף'!$D$1:$F$1,0))</f>
        <v>0</v>
      </c>
      <c r="G2" s="90"/>
      <c r="H2" s="89">
        <f>INDEX('תנאי-סף'!$D$1:$F$2,2,MATCH(H1,'תנאי-סף'!$D$1:$F$1,0))</f>
        <v>0</v>
      </c>
      <c r="I2" s="90"/>
      <c r="J2" s="7"/>
      <c r="K2" s="7"/>
      <c r="L2" s="7"/>
      <c r="M2" s="7"/>
      <c r="N2" s="7"/>
      <c r="O2" s="7"/>
      <c r="P2" s="7"/>
      <c r="Q2" s="7"/>
      <c r="R2" s="7"/>
      <c r="S2" s="7"/>
    </row>
    <row r="3" spans="1:19" ht="15.6" x14ac:dyDescent="0.25">
      <c r="A3" s="25" t="s">
        <v>12</v>
      </c>
      <c r="B3" s="24" t="s">
        <v>13</v>
      </c>
      <c r="C3" s="27" t="s">
        <v>4</v>
      </c>
      <c r="D3" s="25" t="s">
        <v>11</v>
      </c>
      <c r="E3" s="26" t="s">
        <v>5</v>
      </c>
      <c r="F3" s="29" t="s">
        <v>9</v>
      </c>
      <c r="G3" s="27" t="s">
        <v>5</v>
      </c>
      <c r="H3" s="25" t="s">
        <v>9</v>
      </c>
      <c r="I3" s="26" t="s">
        <v>5</v>
      </c>
      <c r="J3" s="7"/>
      <c r="K3" s="7"/>
      <c r="L3" s="7"/>
      <c r="M3" s="7"/>
      <c r="N3" s="7"/>
      <c r="O3" s="7"/>
      <c r="P3" s="7"/>
      <c r="Q3" s="7"/>
      <c r="R3" s="7"/>
      <c r="S3" s="7"/>
    </row>
    <row r="4" spans="1:19" s="9" customFormat="1" ht="78.599999999999994" thickBot="1" x14ac:dyDescent="0.3">
      <c r="A4" s="42" t="s">
        <v>131</v>
      </c>
      <c r="B4" s="47" t="s">
        <v>129</v>
      </c>
      <c r="C4" s="50">
        <v>0.1</v>
      </c>
      <c r="D4" s="48"/>
      <c r="E4" s="49"/>
      <c r="F4" s="48"/>
      <c r="G4" s="49"/>
      <c r="H4" s="48"/>
      <c r="I4" s="49"/>
      <c r="J4" s="7"/>
      <c r="K4" s="7"/>
      <c r="L4" s="7"/>
      <c r="M4" s="7"/>
      <c r="N4" s="7"/>
      <c r="O4" s="7"/>
      <c r="P4" s="7"/>
      <c r="Q4" s="7"/>
      <c r="R4" s="7"/>
      <c r="S4" s="7"/>
    </row>
    <row r="5" spans="1:19" s="7" customFormat="1" ht="93.6" x14ac:dyDescent="0.25">
      <c r="A5" s="42" t="s">
        <v>132</v>
      </c>
      <c r="B5" s="46" t="s">
        <v>108</v>
      </c>
      <c r="C5" s="50">
        <v>0.05</v>
      </c>
      <c r="D5" s="48"/>
      <c r="E5" s="49"/>
      <c r="F5" s="48"/>
      <c r="G5" s="49"/>
      <c r="H5" s="48"/>
      <c r="I5" s="49"/>
    </row>
    <row r="6" spans="1:19" s="7" customFormat="1" ht="109.2" x14ac:dyDescent="0.25">
      <c r="A6" s="42" t="s">
        <v>133</v>
      </c>
      <c r="B6" s="46" t="s">
        <v>124</v>
      </c>
      <c r="C6" s="50">
        <v>0.1</v>
      </c>
      <c r="D6" s="48"/>
      <c r="E6" s="49"/>
      <c r="F6" s="48"/>
      <c r="G6" s="49"/>
      <c r="H6" s="48"/>
      <c r="I6" s="49"/>
    </row>
    <row r="7" spans="1:19" s="7" customFormat="1" ht="93.6" x14ac:dyDescent="0.25">
      <c r="A7" s="42" t="s">
        <v>134</v>
      </c>
      <c r="B7" s="46" t="s">
        <v>125</v>
      </c>
      <c r="C7" s="50">
        <v>0.1</v>
      </c>
      <c r="D7" s="48"/>
      <c r="E7" s="49"/>
      <c r="F7" s="48"/>
      <c r="G7" s="49"/>
      <c r="H7" s="48"/>
      <c r="I7" s="49"/>
    </row>
    <row r="8" spans="1:19" s="7" customFormat="1" ht="62.4" x14ac:dyDescent="0.25">
      <c r="A8" s="42" t="s">
        <v>135</v>
      </c>
      <c r="B8" s="46" t="s">
        <v>109</v>
      </c>
      <c r="C8" s="50">
        <v>0.05</v>
      </c>
      <c r="D8" s="48"/>
      <c r="E8" s="49"/>
      <c r="F8" s="48"/>
      <c r="G8" s="49"/>
      <c r="H8" s="48"/>
      <c r="I8" s="49"/>
    </row>
    <row r="9" spans="1:19" s="7" customFormat="1" ht="124.8" x14ac:dyDescent="0.25">
      <c r="A9" s="42" t="s">
        <v>136</v>
      </c>
      <c r="B9" s="46" t="s">
        <v>130</v>
      </c>
      <c r="C9" s="50">
        <v>0.1</v>
      </c>
      <c r="D9" s="48"/>
      <c r="E9" s="49"/>
      <c r="F9" s="48"/>
      <c r="G9" s="49"/>
      <c r="H9" s="48"/>
      <c r="I9" s="49"/>
    </row>
    <row r="10" spans="1:19" s="7" customFormat="1" ht="109.2" x14ac:dyDescent="0.25">
      <c r="A10" s="42" t="s">
        <v>137</v>
      </c>
      <c r="B10" s="46" t="s">
        <v>126</v>
      </c>
      <c r="C10" s="50">
        <v>0.05</v>
      </c>
      <c r="D10" s="48"/>
      <c r="E10" s="49"/>
      <c r="F10" s="48"/>
      <c r="G10" s="49"/>
      <c r="H10" s="48"/>
      <c r="I10" s="49"/>
    </row>
    <row r="11" spans="1:19" s="7" customFormat="1" ht="78" x14ac:dyDescent="0.25">
      <c r="A11" s="42" t="s">
        <v>138</v>
      </c>
      <c r="B11" s="46" t="s">
        <v>127</v>
      </c>
      <c r="C11" s="50">
        <v>0.2</v>
      </c>
      <c r="D11" s="48"/>
      <c r="E11" s="49"/>
      <c r="F11" s="48"/>
      <c r="G11" s="49"/>
      <c r="H11" s="48"/>
      <c r="I11" s="49"/>
    </row>
    <row r="12" spans="1:19" s="7" customFormat="1" ht="202.8" x14ac:dyDescent="0.25">
      <c r="A12" s="42" t="s">
        <v>139</v>
      </c>
      <c r="B12" s="46" t="s">
        <v>128</v>
      </c>
      <c r="C12" s="50">
        <v>0.15</v>
      </c>
      <c r="D12" s="48"/>
      <c r="E12" s="49"/>
      <c r="F12" s="48"/>
      <c r="G12" s="49"/>
      <c r="H12" s="48"/>
      <c r="I12" s="49"/>
    </row>
    <row r="13" spans="1:19" s="7" customFormat="1" ht="234.6" customHeight="1" x14ac:dyDescent="0.25">
      <c r="A13" s="42" t="s">
        <v>140</v>
      </c>
      <c r="B13" s="46" t="s">
        <v>141</v>
      </c>
      <c r="C13" s="50">
        <v>0.1</v>
      </c>
      <c r="D13" s="48"/>
      <c r="E13" s="49"/>
      <c r="F13" s="48"/>
      <c r="G13" s="49"/>
      <c r="H13" s="48"/>
      <c r="I13" s="49"/>
    </row>
    <row r="14" spans="1:19" ht="15.6" x14ac:dyDescent="0.25">
      <c r="A14" s="85" t="s">
        <v>17</v>
      </c>
      <c r="B14" s="86"/>
      <c r="C14" s="51">
        <f>SUM(C4:C13)</f>
        <v>1</v>
      </c>
      <c r="D14" s="87">
        <f>SUM(E4:E13)</f>
        <v>0</v>
      </c>
      <c r="E14" s="88"/>
      <c r="F14" s="87">
        <f t="shared" ref="F14" si="0">SUM(G4:G13)</f>
        <v>0</v>
      </c>
      <c r="G14" s="88"/>
      <c r="H14" s="87">
        <f t="shared" ref="H14" si="1">SUM(I4:I13)</f>
        <v>0</v>
      </c>
      <c r="I14" s="88"/>
    </row>
  </sheetData>
  <sheetProtection selectLockedCells="1" selectUnlockedCells="1"/>
  <mergeCells count="11">
    <mergeCell ref="H1:I1"/>
    <mergeCell ref="F1:G1"/>
    <mergeCell ref="F2:G2"/>
    <mergeCell ref="A1:B2"/>
    <mergeCell ref="D1:E1"/>
    <mergeCell ref="D2:E2"/>
    <mergeCell ref="A14:B14"/>
    <mergeCell ref="F14:G14"/>
    <mergeCell ref="D14:E14"/>
    <mergeCell ref="H14:I14"/>
    <mergeCell ref="H2:I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2CABC-8690-4BDB-8B3B-A53EB5DAA64A}">
  <dimension ref="A1:D6"/>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6" x14ac:dyDescent="0.3"/>
  <cols>
    <col min="1" max="1" width="33.09765625" style="115" customWidth="1"/>
    <col min="2" max="4" width="12.69921875" style="115" customWidth="1"/>
    <col min="5" max="16384" width="17.5" style="115"/>
  </cols>
  <sheetData>
    <row r="1" spans="1:4" x14ac:dyDescent="0.3">
      <c r="A1" s="114" t="s">
        <v>142</v>
      </c>
      <c r="B1" s="126">
        <f>'תנאי-סף'!D1</f>
        <v>1</v>
      </c>
      <c r="C1" s="126">
        <f>'תנאי-סף'!E1</f>
        <v>2</v>
      </c>
      <c r="D1" s="126">
        <f>'תנאי-סף'!F1</f>
        <v>3</v>
      </c>
    </row>
    <row r="2" spans="1:4" x14ac:dyDescent="0.3">
      <c r="A2" s="116"/>
      <c r="B2" s="126">
        <f>'תנאי-סף'!D2</f>
        <v>0</v>
      </c>
      <c r="C2" s="126">
        <f>'תנאי-סף'!E2</f>
        <v>0</v>
      </c>
      <c r="D2" s="126">
        <f>'תנאי-סף'!F2</f>
        <v>0</v>
      </c>
    </row>
    <row r="3" spans="1:4" x14ac:dyDescent="0.3">
      <c r="A3" s="117" t="s">
        <v>144</v>
      </c>
      <c r="B3" s="118"/>
      <c r="C3" s="118"/>
      <c r="D3" s="118"/>
    </row>
    <row r="4" spans="1:4" ht="31.2" x14ac:dyDescent="0.3">
      <c r="A4" s="117" t="s">
        <v>145</v>
      </c>
      <c r="B4" s="118"/>
      <c r="C4" s="118"/>
      <c r="D4" s="118"/>
    </row>
    <row r="5" spans="1:4" x14ac:dyDescent="0.3">
      <c r="A5" s="119" t="s">
        <v>146</v>
      </c>
      <c r="B5" s="120">
        <f>B3+60*B4</f>
        <v>0</v>
      </c>
      <c r="C5" s="120">
        <f t="shared" ref="C5:D5" si="0">C3+60*C4</f>
        <v>0</v>
      </c>
      <c r="D5" s="120">
        <f t="shared" si="0"/>
        <v>0</v>
      </c>
    </row>
    <row r="6" spans="1:4" ht="18.75" customHeight="1" thickBot="1" x14ac:dyDescent="0.35">
      <c r="A6" s="121" t="s">
        <v>143</v>
      </c>
      <c r="B6" s="122">
        <f>IFERROR(((MIN($B$5:$D$5)/B5)*100),0)</f>
        <v>0</v>
      </c>
      <c r="C6" s="122">
        <f t="shared" ref="C6:D6" si="1">IFERROR(((MIN($B$5:$D$5)/C5)*100),0)</f>
        <v>0</v>
      </c>
      <c r="D6" s="122">
        <f t="shared" si="1"/>
        <v>0</v>
      </c>
    </row>
  </sheetData>
  <mergeCells count="1">
    <mergeCell ref="A1:A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2F32E-DE5E-4206-B7C0-88938937E913}">
  <dimension ref="A1:E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3.8" x14ac:dyDescent="0.25"/>
  <cols>
    <col min="1" max="1" width="9" style="1" customWidth="1"/>
    <col min="2" max="2" width="21.69921875" style="1" customWidth="1"/>
    <col min="3" max="5" width="9.09765625" style="1" customWidth="1"/>
    <col min="6" max="16384" width="9" style="1"/>
  </cols>
  <sheetData>
    <row r="1" spans="1:5" ht="15.6" x14ac:dyDescent="0.25">
      <c r="A1" s="99" t="s">
        <v>7</v>
      </c>
      <c r="B1" s="100"/>
      <c r="C1" s="126">
        <f>'תנאי-סף'!D1</f>
        <v>1</v>
      </c>
      <c r="D1" s="126">
        <f>'תנאי-סף'!E1</f>
        <v>2</v>
      </c>
      <c r="E1" s="126">
        <f>'תנאי-סף'!F1</f>
        <v>3</v>
      </c>
    </row>
    <row r="2" spans="1:5" ht="15.6" x14ac:dyDescent="0.25">
      <c r="A2" s="2" t="s">
        <v>3</v>
      </c>
      <c r="B2" s="3" t="s">
        <v>8</v>
      </c>
      <c r="C2" s="126">
        <f>'תנאי-סף'!D2</f>
        <v>0</v>
      </c>
      <c r="D2" s="126">
        <f>'תנאי-סף'!E2</f>
        <v>0</v>
      </c>
      <c r="E2" s="126">
        <f>'תנאי-סף'!F2</f>
        <v>0</v>
      </c>
    </row>
    <row r="3" spans="1:5" ht="18.75" customHeight="1" x14ac:dyDescent="0.25">
      <c r="A3" s="5">
        <v>0.75</v>
      </c>
      <c r="B3" s="6" t="s">
        <v>6</v>
      </c>
      <c r="C3" s="4">
        <f>INDEX(איכות!$D$1:$I$14,14,MATCH(C1,איכות!$D$1:$I$1,0))</f>
        <v>0</v>
      </c>
      <c r="D3" s="4">
        <f>INDEX(איכות!$D$1:$I$14,14,MATCH(D1,איכות!$D$1:$I$1,0))</f>
        <v>0</v>
      </c>
      <c r="E3" s="4">
        <f>INDEX(איכות!$D$1:$I$14,14,MATCH(E1,איכות!$D$1:$I$1,0))</f>
        <v>0</v>
      </c>
    </row>
    <row r="4" spans="1:5" ht="19.5" customHeight="1" x14ac:dyDescent="0.25">
      <c r="A4" s="5">
        <v>0.25</v>
      </c>
      <c r="B4" s="6" t="s">
        <v>147</v>
      </c>
      <c r="C4" s="4">
        <f>מחיר!B6</f>
        <v>0</v>
      </c>
      <c r="D4" s="4">
        <f>מחיר!C6</f>
        <v>0</v>
      </c>
      <c r="E4" s="4">
        <f>מחיר!D6</f>
        <v>0</v>
      </c>
    </row>
    <row r="5" spans="1:5" ht="17.25" customHeight="1" x14ac:dyDescent="0.25">
      <c r="A5" s="123">
        <f>SUM(A3:A4)</f>
        <v>1</v>
      </c>
      <c r="B5" s="124" t="s">
        <v>148</v>
      </c>
      <c r="C5" s="125">
        <f>(C3*$A3)+(C4*$A4)</f>
        <v>0</v>
      </c>
      <c r="D5" s="125">
        <f t="shared" ref="D5:E5" si="0">(D3*$A3)+(D4*$A4)</f>
        <v>0</v>
      </c>
      <c r="E5" s="125">
        <f t="shared" si="0"/>
        <v>0</v>
      </c>
    </row>
    <row r="6" spans="1:5" ht="15.6" x14ac:dyDescent="0.25">
      <c r="A6" s="101" t="s">
        <v>27</v>
      </c>
      <c r="B6" s="102"/>
      <c r="C6" s="30">
        <f>_xlfn.RANK.EQ(C5,$C$5:$E$5,0)</f>
        <v>1</v>
      </c>
      <c r="D6" s="30">
        <f>_xlfn.RANK.EQ(D5,$C$5:$E$5,0)</f>
        <v>1</v>
      </c>
      <c r="E6" s="30">
        <f>_xlfn.RANK.EQ(E5,$C$5:$E$5,0)</f>
        <v>1</v>
      </c>
    </row>
    <row r="7" spans="1:5" x14ac:dyDescent="0.25">
      <c r="A7" s="103" t="s">
        <v>28</v>
      </c>
      <c r="B7" s="103"/>
      <c r="C7" s="36">
        <f>'תנאי-סף'!D53</f>
        <v>0</v>
      </c>
      <c r="D7" s="36">
        <f>'תנאי-סף'!E53</f>
        <v>0</v>
      </c>
      <c r="E7" s="36">
        <f>'תנאי-סף'!F53</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3">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5</vt:i4>
      </vt:variant>
    </vt:vector>
  </HeadingPairs>
  <TitlesOfParts>
    <vt:vector size="9" baseType="lpstr">
      <vt:lpstr>תנאי-סף</vt:lpstr>
      <vt:lpstr>איכות</vt:lpstr>
      <vt:lpstr>מחיר</vt:lpstr>
      <vt:lpstr>סיכום</vt:lpstr>
      <vt:lpstr>'תנאי-סף'!_Ref295727242</vt:lpstr>
      <vt:lpstr>איכות!WPrint_Area_W</vt:lpstr>
      <vt:lpstr>מחיר!WPrint_Area_W</vt:lpstr>
      <vt:lpstr>סיכום!WPrint_Area_W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2021-12-08T12:06:26Z</dcterms:modified>
</cp:coreProperties>
</file>